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'!$B$1:$F$49</definedName>
  </definedNames>
  <calcPr calcId="145621"/>
</workbook>
</file>

<file path=xl/calcChain.xml><?xml version="1.0" encoding="utf-8"?>
<calcChain xmlns="http://schemas.openxmlformats.org/spreadsheetml/2006/main">
  <c r="E80" i="2" l="1"/>
  <c r="H68" i="2"/>
  <c r="E89" i="2" l="1"/>
  <c r="E68" i="2"/>
  <c r="E78" i="2"/>
  <c r="E77" i="2"/>
  <c r="E66" i="2"/>
  <c r="E82" i="2"/>
  <c r="E64" i="2"/>
  <c r="E76" i="2"/>
  <c r="E71" i="2"/>
  <c r="E58" i="2"/>
  <c r="E54" i="2"/>
  <c r="E57" i="2" s="1"/>
  <c r="E56" i="2"/>
  <c r="E55" i="2"/>
  <c r="E90" i="2" l="1"/>
  <c r="E11" i="2"/>
  <c r="E8" i="2"/>
  <c r="E40" i="1" l="1"/>
  <c r="E14" i="1" s="1"/>
  <c r="E15" i="1" s="1"/>
  <c r="E7" i="1" s="1"/>
</calcChain>
</file>

<file path=xl/sharedStrings.xml><?xml version="1.0" encoding="utf-8"?>
<sst xmlns="http://schemas.openxmlformats.org/spreadsheetml/2006/main" count="137" uniqueCount="121">
  <si>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</si>
  <si>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</si>
  <si>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</si>
  <si>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</si>
  <si>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</si>
  <si>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</si>
  <si>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</si>
  <si>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</si>
  <si>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</si>
  <si>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</si>
  <si>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</si>
  <si>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</si>
  <si>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</si>
  <si>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</si>
  <si>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</si>
  <si>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</si>
  <si>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</si>
  <si>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</si>
  <si>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</si>
  <si>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</si>
  <si>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</si>
  <si>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</si>
  <si>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</si>
  <si>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</si>
  <si>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</si>
  <si>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</si>
  <si>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</si>
  <si>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</si>
  <si>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</si>
  <si>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</si>
  <si>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</si>
  <si>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</si>
  <si>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</si>
  <si>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</si>
  <si>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</si>
  <si>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19.07.2019.</t>
  </si>
  <si>
    <t>,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</si>
  <si>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</si>
  <si>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</si>
  <si>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</si>
  <si>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</si>
  <si>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o73</t>
  </si>
  <si>
    <t>ЦИТОСТАТИК</t>
  </si>
  <si>
    <t>FARMA LOGIST</t>
  </si>
  <si>
    <t>VEGA</t>
  </si>
  <si>
    <t>PHOENIX PHARMA</t>
  </si>
  <si>
    <t>BOEHRINGER INGELHEIM</t>
  </si>
  <si>
    <t>ECOTRADE BG</t>
  </si>
  <si>
    <t>VEGA DOO</t>
  </si>
  <si>
    <t>FARMA LOGIST D.O.O.</t>
  </si>
  <si>
    <t>BEOHEM-3</t>
  </si>
  <si>
    <t>ukupno lek</t>
  </si>
  <si>
    <t>ukupno citostatici</t>
  </si>
  <si>
    <t>ЛЕК У ЗУ</t>
  </si>
  <si>
    <t>ЛЕК У ЗУ-ВАРИЈАБИЛНИ ДЕО</t>
  </si>
  <si>
    <t>07В</t>
  </si>
  <si>
    <t>INPHARM CO DOO</t>
  </si>
  <si>
    <t>INO-PHARM DOO</t>
  </si>
  <si>
    <t>MAGNA MEDICA</t>
  </si>
  <si>
    <t>MEDIKUNION DOO</t>
  </si>
  <si>
    <t>SLAVIJAMED DOO</t>
  </si>
  <si>
    <t>PHARMA SWISS D.O.O.</t>
  </si>
  <si>
    <t>BRAUN ADRIA</t>
  </si>
  <si>
    <t>ADOK D.O.O.</t>
  </si>
  <si>
    <t>L I C E N T I S</t>
  </si>
  <si>
    <t>MEDICA LINEA PHARM</t>
  </si>
  <si>
    <t>MAKLER</t>
  </si>
  <si>
    <t>VICOR</t>
  </si>
  <si>
    <t>INTERLAB</t>
  </si>
  <si>
    <t>OMNI MEDIKAL d.o.o.</t>
  </si>
  <si>
    <t>FLORA - KOMERC</t>
  </si>
  <si>
    <t>JUNIKOM</t>
  </si>
  <si>
    <t>METRECO D.O.O.</t>
  </si>
  <si>
    <t>EUMED BEOGRAD</t>
  </si>
  <si>
    <t>UNI-CHEM</t>
  </si>
  <si>
    <t>SUPERLAB</t>
  </si>
  <si>
    <t>SINOFARM DOO</t>
  </si>
  <si>
    <t>DIAHEM  GRAMIM D.O.O.</t>
  </si>
  <si>
    <t>L A B T E H</t>
  </si>
  <si>
    <t>ProMedia</t>
  </si>
  <si>
    <t>САНИТЕТСКИ МАТЕРИЈАЛ-варијабилни део</t>
  </si>
  <si>
    <t>ukupno lek-varijabilni deo</t>
  </si>
  <si>
    <t>ukupno sanitetski materijal-varijabilni deo</t>
  </si>
  <si>
    <t>ЕНЕРГЕНТИ-варијабилни део</t>
  </si>
  <si>
    <t>MIHAJLOVIĆ</t>
  </si>
  <si>
    <t>SRBIJAGAS</t>
  </si>
  <si>
    <t>EPS</t>
  </si>
  <si>
    <t>ukupno energenti-varijabilni deo</t>
  </si>
  <si>
    <t>07B</t>
  </si>
  <si>
    <t>МАТЕРИЈАЛНИ И ОСТАЛИ ТРОШАК-ВАРИЈАБИЛНИ ДЕО</t>
  </si>
  <si>
    <t>VODOVOD</t>
  </si>
  <si>
    <t>ZAVOD ZA JAVNO ZDRAVLJE</t>
  </si>
  <si>
    <t>JKP</t>
  </si>
  <si>
    <t>OPŠTINA</t>
  </si>
  <si>
    <t>IMPULS</t>
  </si>
  <si>
    <t>AB SOFT</t>
  </si>
  <si>
    <t>GOODHOUSE</t>
  </si>
  <si>
    <t>PARCOMP COMPUTERS</t>
  </si>
  <si>
    <t>TRIO</t>
  </si>
  <si>
    <t>EURO SUPPORT GROUP</t>
  </si>
  <si>
    <t>SERVIS EUROCOOL</t>
  </si>
  <si>
    <t>LASTER TEAM</t>
  </si>
  <si>
    <t>PAROCO MEDICAL</t>
  </si>
  <si>
    <t>MEDIPRO MPM</t>
  </si>
  <si>
    <t>SBBSOULUTIONS</t>
  </si>
  <si>
    <t>TEKSTIKO</t>
  </si>
  <si>
    <t>REMONDIS</t>
  </si>
  <si>
    <t>AUTO CENTAR</t>
  </si>
  <si>
    <t>BRKA</t>
  </si>
  <si>
    <t>TECHNOMED</t>
  </si>
  <si>
    <t>ENERGO-TIPPO</t>
  </si>
  <si>
    <t>FOX</t>
  </si>
  <si>
    <t>EHOMED</t>
  </si>
  <si>
    <t>MEDITERAN PLUS</t>
  </si>
  <si>
    <t>PROXIMA</t>
  </si>
  <si>
    <t>OZNA ZIKE BELOG</t>
  </si>
  <si>
    <t>EKO-PLAMEN</t>
  </si>
  <si>
    <t>TRIVAX</t>
  </si>
  <si>
    <t>SAVA OSIGURANJE</t>
  </si>
  <si>
    <t>ukupno mater.i ost.tr.-varijabilni deo</t>
  </si>
  <si>
    <t>svega potrošeno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</si>
</sst>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0" fillId="0" borderId="0" xfId="0"/>
    <xf numFmtId="4" fontId="4" fillId="2" borderId="1" xfId="0" applyNumberFormat="1" applyFont="1" applyFill="1" applyBorder="1"/>
    <xf numFmtId="0" fontId="4" fillId="2" borderId="1" xfId="0" applyFont="1" applyFill="1" applyBorder="1"/>
    <xf numFmtId="0" fontId="4" fillId="0" borderId="2" xfId="0" applyFont="1" applyBorder="1"/>
    <xf numFmtId="0" fontId="0" fillId="2" borderId="0" xfId="0" applyFill="1"/>
    <xf numFmtId="49" fontId="0" fillId="0" borderId="3" xfId="0" applyNumberFormat="1" applyBorder="1" applyAlignment="1">
      <alignment horizontal="left"/>
    </xf>
    <xf numFmtId="0" fontId="0" fillId="0" borderId="6" xfId="0" applyBorder="1"/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wrapText="1"/>
    </xf>
    <xf numFmtId="0" fontId="0" fillId="0" borderId="1" xfId="0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0" xfId="0" applyNumberFormat="1" applyFont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H25" sqref="H2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57" t="s">
        <v>3</v>
      </c>
      <c r="B7" s="58"/>
      <c r="C7" s="59"/>
      <c r="D7" s="17">
        <v>43665</v>
      </c>
      <c r="E7" s="13">
        <f>+E15</f>
        <v>711246.49000000022</v>
      </c>
    </row>
    <row r="8" spans="1:7" x14ac:dyDescent="0.25">
      <c r="A8" s="7">
        <v>1</v>
      </c>
      <c r="B8" s="8" t="s">
        <v>2</v>
      </c>
      <c r="C8" s="8"/>
      <c r="D8" s="17">
        <v>43664</v>
      </c>
      <c r="E8" s="10">
        <v>11808384.07</v>
      </c>
    </row>
    <row r="9" spans="1:7" x14ac:dyDescent="0.25">
      <c r="A9" s="1">
        <v>2</v>
      </c>
      <c r="B9" s="51" t="s">
        <v>4</v>
      </c>
      <c r="C9" s="52"/>
      <c r="D9" s="53"/>
      <c r="E9" s="11"/>
      <c r="F9"/>
      <c r="G9"/>
    </row>
    <row r="10" spans="1:7" x14ac:dyDescent="0.25">
      <c r="A10" s="1">
        <v>3</v>
      </c>
      <c r="B10" s="51" t="s">
        <v>28</v>
      </c>
      <c r="C10" s="52"/>
      <c r="D10" s="53"/>
      <c r="E10" s="11"/>
      <c r="F10"/>
      <c r="G10"/>
    </row>
    <row r="11" spans="1:7" x14ac:dyDescent="0.25">
      <c r="A11" s="1">
        <v>4</v>
      </c>
      <c r="B11" s="51" t="s">
        <v>5</v>
      </c>
      <c r="C11" s="52"/>
      <c r="D11" s="53"/>
      <c r="E11" s="11"/>
      <c r="F11"/>
      <c r="G11"/>
    </row>
    <row r="12" spans="1:7" x14ac:dyDescent="0.25">
      <c r="A12" s="1">
        <v>5</v>
      </c>
      <c r="B12" s="51" t="s">
        <v>6</v>
      </c>
      <c r="C12" s="52"/>
      <c r="D12" s="53"/>
      <c r="E12" s="11">
        <v>12150</v>
      </c>
      <c r="F12"/>
      <c r="G12"/>
    </row>
    <row r="13" spans="1:7" x14ac:dyDescent="0.25">
      <c r="A13" s="1">
        <v>6</v>
      </c>
      <c r="B13" s="54" t="s">
        <v>7</v>
      </c>
      <c r="C13" s="55"/>
      <c r="D13" s="56"/>
      <c r="E13" s="10"/>
    </row>
    <row r="14" spans="1:7" x14ac:dyDescent="0.25">
      <c r="A14" s="4">
        <v>7</v>
      </c>
      <c r="B14" s="54" t="s">
        <v>27</v>
      </c>
      <c r="C14" s="56"/>
      <c r="D14" s="12" t="s">
        <v>35</v>
      </c>
      <c r="E14" s="10">
        <f>+E40</f>
        <v>11109287.58</v>
      </c>
    </row>
    <row r="15" spans="1:7" x14ac:dyDescent="0.25">
      <c r="A15" s="48" t="s">
        <v>8</v>
      </c>
      <c r="B15" s="49"/>
      <c r="C15" s="49"/>
      <c r="D15" s="50"/>
      <c r="E15" s="13">
        <f>+E8+E9+E10+E11+E12+E13-E14</f>
        <v>711246.49000000022</v>
      </c>
    </row>
    <row r="18" spans="1:7" x14ac:dyDescent="0.25">
      <c r="A18" s="60" t="s">
        <v>9</v>
      </c>
      <c r="B18" s="61"/>
      <c r="C18" s="61"/>
      <c r="D18" s="61"/>
      <c r="E18" s="62"/>
    </row>
    <row r="19" spans="1:7" x14ac:dyDescent="0.25">
      <c r="A19" s="3">
        <v>1</v>
      </c>
      <c r="B19" s="51" t="s">
        <v>10</v>
      </c>
      <c r="C19" s="52"/>
      <c r="D19" s="53"/>
      <c r="E19" s="11"/>
      <c r="F19"/>
      <c r="G19"/>
    </row>
    <row r="20" spans="1:7" x14ac:dyDescent="0.25">
      <c r="A20" s="3">
        <v>2</v>
      </c>
      <c r="B20" s="51" t="s">
        <v>11</v>
      </c>
      <c r="C20" s="52"/>
      <c r="D20" s="53"/>
      <c r="E20" s="11"/>
      <c r="F20"/>
      <c r="G20"/>
    </row>
    <row r="21" spans="1:7" x14ac:dyDescent="0.25">
      <c r="A21" s="3">
        <v>3</v>
      </c>
      <c r="B21" s="51" t="s">
        <v>12</v>
      </c>
      <c r="C21" s="52"/>
      <c r="D21" s="53"/>
      <c r="E21" s="11"/>
      <c r="F21"/>
      <c r="G21"/>
    </row>
    <row r="22" spans="1:7" x14ac:dyDescent="0.25">
      <c r="A22" s="3">
        <v>4</v>
      </c>
      <c r="B22" s="51" t="s">
        <v>13</v>
      </c>
      <c r="C22" s="52"/>
      <c r="D22" s="53"/>
      <c r="E22" s="11"/>
      <c r="F22"/>
      <c r="G22"/>
    </row>
    <row r="23" spans="1:7" x14ac:dyDescent="0.25">
      <c r="A23" s="3">
        <v>5</v>
      </c>
      <c r="B23" s="51" t="s">
        <v>14</v>
      </c>
      <c r="C23" s="52"/>
      <c r="D23" s="53"/>
      <c r="E23" s="11"/>
      <c r="F23"/>
      <c r="G23"/>
    </row>
    <row r="24" spans="1:7" x14ac:dyDescent="0.25">
      <c r="A24" s="3">
        <v>6</v>
      </c>
      <c r="B24" s="51" t="s">
        <v>15</v>
      </c>
      <c r="C24" s="52"/>
      <c r="D24" s="53"/>
      <c r="E24" s="11"/>
      <c r="F24"/>
      <c r="G24"/>
    </row>
    <row r="25" spans="1:7" x14ac:dyDescent="0.25">
      <c r="A25" s="3">
        <v>7</v>
      </c>
      <c r="B25" s="51" t="s">
        <v>16</v>
      </c>
      <c r="C25" s="52"/>
      <c r="D25" s="53"/>
      <c r="E25" s="11"/>
      <c r="F25"/>
      <c r="G25"/>
    </row>
    <row r="26" spans="1:7" x14ac:dyDescent="0.25">
      <c r="A26" s="3">
        <v>8</v>
      </c>
      <c r="B26" s="51" t="s">
        <v>17</v>
      </c>
      <c r="C26" s="52"/>
      <c r="D26" s="53"/>
      <c r="E26" s="11">
        <v>701943.01</v>
      </c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>
        <v>87194.57</v>
      </c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51" t="s">
        <v>20</v>
      </c>
      <c r="C29" s="52"/>
      <c r="D29" s="53"/>
      <c r="E29" s="11"/>
      <c r="F29"/>
      <c r="G29"/>
    </row>
    <row r="30" spans="1:7" x14ac:dyDescent="0.25">
      <c r="A30" s="3">
        <v>12</v>
      </c>
      <c r="B30" s="51" t="s">
        <v>21</v>
      </c>
      <c r="C30" s="52"/>
      <c r="D30" s="53"/>
      <c r="E30" s="11" t="s">
        <v>36</v>
      </c>
      <c r="F30"/>
      <c r="G30"/>
    </row>
    <row r="31" spans="1:7" x14ac:dyDescent="0.25">
      <c r="A31" s="3">
        <v>13</v>
      </c>
      <c r="B31" s="51" t="s">
        <v>22</v>
      </c>
      <c r="C31" s="52"/>
      <c r="D31" s="53"/>
      <c r="E31" s="11"/>
      <c r="F31"/>
      <c r="G31"/>
    </row>
    <row r="32" spans="1:7" x14ac:dyDescent="0.25">
      <c r="A32" s="3">
        <v>14</v>
      </c>
      <c r="B32" s="51" t="s">
        <v>23</v>
      </c>
      <c r="C32" s="52"/>
      <c r="D32" s="53"/>
      <c r="E32" s="11"/>
      <c r="F32"/>
      <c r="G32"/>
    </row>
    <row r="33" spans="1:7" x14ac:dyDescent="0.25">
      <c r="A33" s="3">
        <v>15</v>
      </c>
      <c r="B33" s="51" t="s">
        <v>24</v>
      </c>
      <c r="C33" s="52"/>
      <c r="D33" s="53"/>
      <c r="E33" s="11"/>
      <c r="F33"/>
      <c r="G33"/>
    </row>
    <row r="34" spans="1:7" x14ac:dyDescent="0.25">
      <c r="A34" s="3"/>
      <c r="B34" s="28" t="s">
        <v>39</v>
      </c>
      <c r="C34" s="29"/>
      <c r="D34" s="30"/>
      <c r="E34" s="11">
        <v>3532250</v>
      </c>
      <c r="F34" s="24"/>
      <c r="G34" s="24"/>
    </row>
    <row r="35" spans="1:7" x14ac:dyDescent="0.25">
      <c r="A35" s="3"/>
      <c r="B35" s="28" t="s">
        <v>40</v>
      </c>
      <c r="C35" s="29"/>
      <c r="D35" s="30"/>
      <c r="E35" s="11">
        <v>2131733.2400000002</v>
      </c>
      <c r="F35" s="24"/>
      <c r="G35" s="24"/>
    </row>
    <row r="36" spans="1:7" x14ac:dyDescent="0.25">
      <c r="A36" s="3"/>
      <c r="B36" s="28" t="s">
        <v>37</v>
      </c>
      <c r="C36" s="29"/>
      <c r="D36" s="30"/>
      <c r="E36" s="11">
        <v>2399750</v>
      </c>
      <c r="F36" s="24"/>
      <c r="G36" s="24"/>
    </row>
    <row r="37" spans="1:7" x14ac:dyDescent="0.25">
      <c r="A37" s="3"/>
      <c r="B37" s="28" t="s">
        <v>38</v>
      </c>
      <c r="C37" s="29"/>
      <c r="D37" s="30"/>
      <c r="E37" s="11">
        <v>2256416.7599999998</v>
      </c>
      <c r="F37" s="24"/>
      <c r="G37" s="24"/>
    </row>
    <row r="38" spans="1:7" x14ac:dyDescent="0.25">
      <c r="A38" s="3">
        <v>16</v>
      </c>
      <c r="B38" s="54" t="s">
        <v>25</v>
      </c>
      <c r="C38" s="55"/>
      <c r="D38" s="56"/>
      <c r="E38" s="11"/>
      <c r="F38"/>
      <c r="G38"/>
    </row>
    <row r="39" spans="1:7" x14ac:dyDescent="0.25">
      <c r="A39" s="3">
        <v>17</v>
      </c>
      <c r="B39" s="45"/>
      <c r="C39" s="46"/>
      <c r="D39" s="47"/>
      <c r="E39" s="11"/>
      <c r="F39"/>
      <c r="G39"/>
    </row>
    <row r="40" spans="1:7" x14ac:dyDescent="0.25">
      <c r="A40" s="48" t="s">
        <v>26</v>
      </c>
      <c r="B40" s="49"/>
      <c r="C40" s="49"/>
      <c r="D40" s="50"/>
      <c r="E40" s="13">
        <f>SUM(E19:E39)</f>
        <v>11109287.58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zoomScaleNormal="100" workbookViewId="0">
      <selection activeCell="H15" sqref="H15"/>
    </sheetView>
  </sheetViews>
  <sheetFormatPr defaultRowHeight="15" x14ac:dyDescent="0.2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63">
        <v>43665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x14ac:dyDescent="0.25">
      <c r="A8" s="8">
        <v>1</v>
      </c>
      <c r="B8" s="31" t="s">
        <v>41</v>
      </c>
      <c r="C8" s="23" t="s">
        <v>42</v>
      </c>
      <c r="D8" s="25" t="s">
        <v>43</v>
      </c>
      <c r="E8" s="26">
        <f>7201.89+51305.21+16903.39</f>
        <v>75410.489999999991</v>
      </c>
    </row>
    <row r="9" spans="1:8" s="24" customFormat="1" x14ac:dyDescent="0.25">
      <c r="A9" s="8"/>
      <c r="B9" s="31"/>
      <c r="C9" s="23"/>
      <c r="D9" s="25" t="s">
        <v>44</v>
      </c>
      <c r="E9" s="26">
        <v>1989.68</v>
      </c>
    </row>
    <row r="10" spans="1:8" s="24" customFormat="1" x14ac:dyDescent="0.25">
      <c r="A10" s="8"/>
      <c r="B10" s="31"/>
      <c r="C10" s="23"/>
      <c r="D10" s="25" t="s">
        <v>45</v>
      </c>
      <c r="E10" s="26">
        <v>9794.4</v>
      </c>
    </row>
    <row r="11" spans="1:8" s="24" customFormat="1" x14ac:dyDescent="0.25">
      <c r="A11" s="8"/>
      <c r="B11" s="31"/>
      <c r="C11" s="23"/>
      <c r="D11" s="32" t="s">
        <v>52</v>
      </c>
      <c r="E11" s="27">
        <f>SUM(E8:E10)</f>
        <v>87194.569999999978</v>
      </c>
    </row>
    <row r="12" spans="1:8" s="24" customFormat="1" x14ac:dyDescent="0.25">
      <c r="A12" s="8">
        <v>2</v>
      </c>
      <c r="B12" s="31">
        <v>71</v>
      </c>
      <c r="C12" s="23" t="s">
        <v>53</v>
      </c>
      <c r="D12" s="25" t="s">
        <v>46</v>
      </c>
      <c r="E12" s="26">
        <v>88198.83</v>
      </c>
    </row>
    <row r="13" spans="1:8" s="24" customFormat="1" x14ac:dyDescent="0.25">
      <c r="A13" s="8"/>
      <c r="B13" s="31"/>
      <c r="C13" s="23"/>
      <c r="D13" s="25" t="s">
        <v>47</v>
      </c>
      <c r="E13" s="26">
        <v>7697.8</v>
      </c>
    </row>
    <row r="14" spans="1:8" s="24" customFormat="1" x14ac:dyDescent="0.25">
      <c r="A14" s="8"/>
      <c r="B14" s="31"/>
      <c r="C14" s="23"/>
      <c r="D14" s="25" t="s">
        <v>48</v>
      </c>
      <c r="E14" s="26">
        <v>70720.100000000006</v>
      </c>
    </row>
    <row r="15" spans="1:8" s="24" customFormat="1" x14ac:dyDescent="0.25">
      <c r="A15" s="8"/>
      <c r="B15" s="31"/>
      <c r="C15" s="23"/>
      <c r="D15" s="25" t="s">
        <v>45</v>
      </c>
      <c r="E15" s="26">
        <v>162469.95000000001</v>
      </c>
    </row>
    <row r="16" spans="1:8" s="24" customFormat="1" x14ac:dyDescent="0.25">
      <c r="A16" s="8"/>
      <c r="B16" s="31"/>
      <c r="C16" s="23"/>
      <c r="D16" s="25" t="s">
        <v>49</v>
      </c>
      <c r="E16" s="26">
        <v>177606.33</v>
      </c>
    </row>
    <row r="17" spans="1:5" s="24" customFormat="1" x14ac:dyDescent="0.25">
      <c r="A17" s="8"/>
      <c r="B17" s="31"/>
      <c r="C17" s="23"/>
      <c r="D17" s="25" t="s">
        <v>50</v>
      </c>
      <c r="E17" s="26">
        <v>195250</v>
      </c>
    </row>
    <row r="18" spans="1:5" s="24" customFormat="1" x14ac:dyDescent="0.25">
      <c r="A18" s="8"/>
      <c r="B18" s="23"/>
      <c r="C18" s="23"/>
      <c r="D18" s="35" t="s">
        <v>51</v>
      </c>
      <c r="E18" s="34">
        <v>701943.01</v>
      </c>
    </row>
    <row r="19" spans="1:5" s="33" customFormat="1" x14ac:dyDescent="0.25">
      <c r="A19" s="8">
        <v>3</v>
      </c>
      <c r="B19" s="31" t="s">
        <v>55</v>
      </c>
      <c r="C19" s="36" t="s">
        <v>54</v>
      </c>
      <c r="D19" s="25" t="s">
        <v>56</v>
      </c>
      <c r="E19" s="26">
        <v>225037.48</v>
      </c>
    </row>
    <row r="20" spans="1:5" s="33" customFormat="1" x14ac:dyDescent="0.25">
      <c r="A20" s="8"/>
      <c r="B20" s="23"/>
      <c r="C20" s="36"/>
      <c r="D20" s="25" t="s">
        <v>49</v>
      </c>
      <c r="E20" s="26">
        <v>817331.96</v>
      </c>
    </row>
    <row r="21" spans="1:5" s="33" customFormat="1" x14ac:dyDescent="0.25">
      <c r="A21" s="8"/>
      <c r="B21" s="23"/>
      <c r="C21" s="36"/>
      <c r="D21" s="25" t="s">
        <v>48</v>
      </c>
      <c r="E21" s="26">
        <v>747793.63</v>
      </c>
    </row>
    <row r="22" spans="1:5" s="33" customFormat="1" x14ac:dyDescent="0.25">
      <c r="A22" s="8"/>
      <c r="B22" s="23"/>
      <c r="C22" s="36"/>
      <c r="D22" s="25" t="s">
        <v>50</v>
      </c>
      <c r="E22" s="26">
        <v>624800</v>
      </c>
    </row>
    <row r="23" spans="1:5" s="33" customFormat="1" x14ac:dyDescent="0.25">
      <c r="A23" s="8"/>
      <c r="B23" s="23"/>
      <c r="C23" s="36"/>
      <c r="D23" s="25" t="s">
        <v>45</v>
      </c>
      <c r="E23" s="26">
        <v>732089.45</v>
      </c>
    </row>
    <row r="24" spans="1:5" s="24" customFormat="1" x14ac:dyDescent="0.25">
      <c r="A24" s="8"/>
      <c r="B24" s="23"/>
      <c r="C24" s="36"/>
      <c r="D24" s="25" t="s">
        <v>57</v>
      </c>
      <c r="E24" s="26">
        <v>40066.400000000001</v>
      </c>
    </row>
    <row r="25" spans="1:5" x14ac:dyDescent="0.25">
      <c r="A25" s="8"/>
      <c r="B25" s="8"/>
      <c r="C25" s="8"/>
      <c r="D25" s="38" t="s">
        <v>58</v>
      </c>
      <c r="E25" s="26">
        <v>47797.2</v>
      </c>
    </row>
    <row r="26" spans="1:5" x14ac:dyDescent="0.25">
      <c r="A26" s="8"/>
      <c r="B26" s="8"/>
      <c r="C26" s="8"/>
      <c r="D26" s="38" t="s">
        <v>47</v>
      </c>
      <c r="E26" s="26">
        <v>15835.6</v>
      </c>
    </row>
    <row r="27" spans="1:5" x14ac:dyDescent="0.25">
      <c r="A27" s="8"/>
      <c r="B27" s="8"/>
      <c r="C27" s="8"/>
      <c r="D27" s="38" t="s">
        <v>59</v>
      </c>
      <c r="E27" s="26">
        <v>28957.37</v>
      </c>
    </row>
    <row r="28" spans="1:5" x14ac:dyDescent="0.25">
      <c r="A28" s="8"/>
      <c r="B28" s="8"/>
      <c r="C28" s="8"/>
      <c r="D28" s="38" t="s">
        <v>60</v>
      </c>
      <c r="E28" s="26">
        <v>15549.6</v>
      </c>
    </row>
    <row r="29" spans="1:5" x14ac:dyDescent="0.25">
      <c r="A29" s="8"/>
      <c r="B29" s="8"/>
      <c r="C29" s="8"/>
      <c r="D29" s="38" t="s">
        <v>61</v>
      </c>
      <c r="E29" s="26">
        <v>4099.04</v>
      </c>
    </row>
    <row r="30" spans="1:5" x14ac:dyDescent="0.25">
      <c r="A30" s="8"/>
      <c r="B30" s="8"/>
      <c r="C30" s="8"/>
      <c r="D30" s="38" t="s">
        <v>62</v>
      </c>
      <c r="E30" s="26">
        <v>34320</v>
      </c>
    </row>
    <row r="31" spans="1:5" x14ac:dyDescent="0.25">
      <c r="A31" s="8"/>
      <c r="B31" s="8"/>
      <c r="C31" s="8"/>
      <c r="D31" s="38" t="s">
        <v>63</v>
      </c>
      <c r="E31" s="26">
        <v>4637.71</v>
      </c>
    </row>
    <row r="32" spans="1:5" x14ac:dyDescent="0.25">
      <c r="A32" s="8"/>
      <c r="B32" s="8"/>
      <c r="C32" s="8"/>
      <c r="D32" s="38" t="s">
        <v>64</v>
      </c>
      <c r="E32" s="26">
        <v>19215.900000000001</v>
      </c>
    </row>
    <row r="33" spans="1:6" x14ac:dyDescent="0.25">
      <c r="A33" s="8"/>
      <c r="B33" s="8"/>
      <c r="C33" s="8"/>
      <c r="D33" s="38" t="s">
        <v>65</v>
      </c>
      <c r="E33" s="26">
        <v>50079.81</v>
      </c>
    </row>
    <row r="34" spans="1:6" x14ac:dyDescent="0.25">
      <c r="A34" s="8"/>
      <c r="B34" s="8"/>
      <c r="C34" s="8"/>
      <c r="D34" s="38" t="s">
        <v>46</v>
      </c>
      <c r="E34" s="26">
        <v>124638.85</v>
      </c>
    </row>
    <row r="35" spans="1:6" x14ac:dyDescent="0.25">
      <c r="A35" s="39"/>
      <c r="B35" s="39"/>
      <c r="C35" s="39"/>
      <c r="D35" s="35" t="s">
        <v>81</v>
      </c>
      <c r="E35" s="34">
        <v>3532250</v>
      </c>
      <c r="F35" s="37"/>
    </row>
    <row r="36" spans="1:6" x14ac:dyDescent="0.25">
      <c r="A36" s="8"/>
      <c r="B36" s="31" t="s">
        <v>55</v>
      </c>
      <c r="C36" s="23" t="s">
        <v>80</v>
      </c>
      <c r="D36" s="25" t="s">
        <v>66</v>
      </c>
      <c r="E36" s="26">
        <v>1171061.52</v>
      </c>
    </row>
    <row r="37" spans="1:6" x14ac:dyDescent="0.25">
      <c r="A37" s="8"/>
      <c r="B37" s="8"/>
      <c r="C37" s="8"/>
      <c r="D37" s="25" t="s">
        <v>67</v>
      </c>
      <c r="E37" s="26">
        <v>202140.4</v>
      </c>
    </row>
    <row r="38" spans="1:6" x14ac:dyDescent="0.25">
      <c r="A38" s="8"/>
      <c r="B38" s="8"/>
      <c r="C38" s="8"/>
      <c r="D38" s="25" t="s">
        <v>45</v>
      </c>
      <c r="E38" s="26">
        <v>161444.81</v>
      </c>
    </row>
    <row r="39" spans="1:6" x14ac:dyDescent="0.25">
      <c r="A39" s="8"/>
      <c r="B39" s="8"/>
      <c r="C39" s="8"/>
      <c r="D39" s="25" t="s">
        <v>68</v>
      </c>
      <c r="E39" s="26">
        <v>32130.01</v>
      </c>
    </row>
    <row r="40" spans="1:6" x14ac:dyDescent="0.25">
      <c r="A40" s="8"/>
      <c r="B40" s="8"/>
      <c r="C40" s="8"/>
      <c r="D40" s="25" t="s">
        <v>62</v>
      </c>
      <c r="E40" s="26">
        <v>114970.11</v>
      </c>
    </row>
    <row r="41" spans="1:6" x14ac:dyDescent="0.25">
      <c r="A41" s="8"/>
      <c r="B41" s="8"/>
      <c r="C41" s="8"/>
      <c r="D41" s="25" t="s">
        <v>69</v>
      </c>
      <c r="E41" s="26">
        <v>35481</v>
      </c>
    </row>
    <row r="42" spans="1:6" x14ac:dyDescent="0.25">
      <c r="A42" s="8"/>
      <c r="B42" s="8"/>
      <c r="C42" s="8"/>
      <c r="D42" s="25" t="s">
        <v>70</v>
      </c>
      <c r="E42" s="26">
        <v>20670</v>
      </c>
    </row>
    <row r="43" spans="1:6" x14ac:dyDescent="0.25">
      <c r="A43" s="8"/>
      <c r="B43" s="8"/>
      <c r="C43" s="8"/>
      <c r="D43" s="25" t="s">
        <v>71</v>
      </c>
      <c r="E43" s="26">
        <v>298776</v>
      </c>
    </row>
    <row r="44" spans="1:6" x14ac:dyDescent="0.25">
      <c r="A44" s="8"/>
      <c r="B44" s="8"/>
      <c r="C44" s="8"/>
      <c r="D44" s="25" t="s">
        <v>72</v>
      </c>
      <c r="E44" s="26">
        <v>40689.599999999999</v>
      </c>
    </row>
    <row r="45" spans="1:6" x14ac:dyDescent="0.25">
      <c r="A45" s="8"/>
      <c r="B45" s="8"/>
      <c r="C45" s="8"/>
      <c r="D45" s="25" t="s">
        <v>73</v>
      </c>
      <c r="E45" s="26">
        <v>18150</v>
      </c>
    </row>
    <row r="46" spans="1:6" x14ac:dyDescent="0.25">
      <c r="A46" s="8"/>
      <c r="B46" s="8"/>
      <c r="C46" s="8"/>
      <c r="D46" s="25" t="s">
        <v>74</v>
      </c>
      <c r="E46" s="26">
        <v>7608</v>
      </c>
    </row>
    <row r="47" spans="1:6" x14ac:dyDescent="0.25">
      <c r="A47" s="8"/>
      <c r="B47" s="8"/>
      <c r="C47" s="8"/>
      <c r="D47" s="25" t="s">
        <v>75</v>
      </c>
      <c r="E47" s="26">
        <v>6260.4</v>
      </c>
    </row>
    <row r="48" spans="1:6" x14ac:dyDescent="0.25">
      <c r="A48" s="8"/>
      <c r="B48" s="8"/>
      <c r="C48" s="8"/>
      <c r="D48" s="25" t="s">
        <v>76</v>
      </c>
      <c r="E48" s="26">
        <v>46861</v>
      </c>
    </row>
    <row r="49" spans="1:5" x14ac:dyDescent="0.25">
      <c r="A49" s="8"/>
      <c r="B49" s="8"/>
      <c r="C49" s="8"/>
      <c r="D49" s="25" t="s">
        <v>49</v>
      </c>
      <c r="E49" s="26">
        <v>120687.15</v>
      </c>
    </row>
    <row r="50" spans="1:5" x14ac:dyDescent="0.25">
      <c r="A50" s="8"/>
      <c r="B50" s="8"/>
      <c r="C50" s="8"/>
      <c r="D50" s="25" t="s">
        <v>77</v>
      </c>
      <c r="E50" s="26">
        <v>103080</v>
      </c>
    </row>
    <row r="51" spans="1:5" x14ac:dyDescent="0.25">
      <c r="A51" s="8"/>
      <c r="B51" s="8"/>
      <c r="C51" s="8"/>
      <c r="D51" s="25" t="s">
        <v>78</v>
      </c>
      <c r="E51" s="26">
        <v>12240</v>
      </c>
    </row>
    <row r="52" spans="1:5" x14ac:dyDescent="0.25">
      <c r="A52" s="8"/>
      <c r="B52" s="8"/>
      <c r="C52" s="8"/>
      <c r="D52" s="25" t="s">
        <v>79</v>
      </c>
      <c r="E52" s="26">
        <v>7500</v>
      </c>
    </row>
    <row r="53" spans="1:5" x14ac:dyDescent="0.25">
      <c r="A53" s="8"/>
      <c r="B53" s="8"/>
      <c r="C53" s="8"/>
      <c r="D53" s="35" t="s">
        <v>82</v>
      </c>
      <c r="E53" s="34">
        <v>2399750</v>
      </c>
    </row>
    <row r="54" spans="1:5" x14ac:dyDescent="0.25">
      <c r="A54" s="8"/>
      <c r="B54" s="23" t="s">
        <v>55</v>
      </c>
      <c r="C54" s="23" t="s">
        <v>83</v>
      </c>
      <c r="D54" s="8" t="s">
        <v>84</v>
      </c>
      <c r="E54" s="8">
        <f>26511.2+50070+55696.55+85540.95+70196.6</f>
        <v>288015.30000000005</v>
      </c>
    </row>
    <row r="55" spans="1:5" x14ac:dyDescent="0.25">
      <c r="A55" s="8"/>
      <c r="B55" s="8"/>
      <c r="C55" s="41"/>
      <c r="D55" s="8" t="s">
        <v>85</v>
      </c>
      <c r="E55" s="8">
        <f>2586.9+675884.21</f>
        <v>678471.11</v>
      </c>
    </row>
    <row r="56" spans="1:5" x14ac:dyDescent="0.25">
      <c r="A56" s="8"/>
      <c r="B56" s="8"/>
      <c r="C56" s="41"/>
      <c r="D56" s="8" t="s">
        <v>86</v>
      </c>
      <c r="E56" s="8">
        <f>850646.06+314600.77</f>
        <v>1165246.83</v>
      </c>
    </row>
    <row r="57" spans="1:5" x14ac:dyDescent="0.25">
      <c r="A57" s="8"/>
      <c r="B57" s="8"/>
      <c r="C57" s="41"/>
      <c r="D57" s="23" t="s">
        <v>87</v>
      </c>
      <c r="E57" s="23">
        <f>SUM(E54:E56)</f>
        <v>2131733.2400000002</v>
      </c>
    </row>
    <row r="58" spans="1:5" ht="30" x14ac:dyDescent="0.25">
      <c r="A58" s="8"/>
      <c r="B58" s="23" t="s">
        <v>88</v>
      </c>
      <c r="C58" s="42" t="s">
        <v>89</v>
      </c>
      <c r="D58" s="8" t="s">
        <v>90</v>
      </c>
      <c r="E58" s="8">
        <f>184804.98+45180.61+169971.59+49671.44</f>
        <v>449628.62000000005</v>
      </c>
    </row>
    <row r="59" spans="1:5" x14ac:dyDescent="0.25">
      <c r="A59" s="8"/>
      <c r="B59" s="8"/>
      <c r="C59" s="41"/>
      <c r="D59" s="8" t="s">
        <v>91</v>
      </c>
      <c r="E59" s="8">
        <v>3100</v>
      </c>
    </row>
    <row r="60" spans="1:5" x14ac:dyDescent="0.25">
      <c r="A60" s="8"/>
      <c r="B60" s="8"/>
      <c r="C60" s="41"/>
      <c r="D60" s="8" t="s">
        <v>92</v>
      </c>
      <c r="E60" s="8">
        <v>52888.34</v>
      </c>
    </row>
    <row r="61" spans="1:5" x14ac:dyDescent="0.25">
      <c r="A61" s="8"/>
      <c r="B61" s="8"/>
      <c r="C61" s="41"/>
      <c r="D61" s="8" t="s">
        <v>93</v>
      </c>
      <c r="E61" s="8">
        <v>24803.91</v>
      </c>
    </row>
    <row r="62" spans="1:5" x14ac:dyDescent="0.25">
      <c r="A62" s="8"/>
      <c r="B62" s="8"/>
      <c r="C62" s="41"/>
      <c r="D62" s="8" t="s">
        <v>94</v>
      </c>
      <c r="E62" s="8">
        <v>37000</v>
      </c>
    </row>
    <row r="63" spans="1:5" x14ac:dyDescent="0.25">
      <c r="A63" s="8"/>
      <c r="B63" s="8"/>
      <c r="C63" s="41"/>
      <c r="D63" s="8" t="s">
        <v>95</v>
      </c>
      <c r="E63" s="8">
        <v>26400</v>
      </c>
    </row>
    <row r="64" spans="1:5" x14ac:dyDescent="0.25">
      <c r="A64" s="8"/>
      <c r="B64" s="8"/>
      <c r="C64" s="41"/>
      <c r="D64" s="8" t="s">
        <v>96</v>
      </c>
      <c r="E64" s="8">
        <f>103442.22+103442.22</f>
        <v>206884.44</v>
      </c>
    </row>
    <row r="65" spans="1:8" x14ac:dyDescent="0.25">
      <c r="A65" s="8"/>
      <c r="B65" s="8"/>
      <c r="C65" s="41"/>
      <c r="D65" s="8" t="s">
        <v>97</v>
      </c>
      <c r="E65" s="8">
        <v>720</v>
      </c>
    </row>
    <row r="66" spans="1:8" x14ac:dyDescent="0.25">
      <c r="A66" s="8"/>
      <c r="B66" s="8"/>
      <c r="C66" s="41"/>
      <c r="D66" s="8" t="s">
        <v>98</v>
      </c>
      <c r="E66" s="8">
        <f>1329+13575+7950+3480+789.6+2580+312</f>
        <v>30015.599999999999</v>
      </c>
    </row>
    <row r="67" spans="1:8" x14ac:dyDescent="0.25">
      <c r="A67" s="8"/>
      <c r="B67" s="8"/>
      <c r="C67" s="41"/>
      <c r="D67" s="8" t="s">
        <v>99</v>
      </c>
      <c r="E67" s="8">
        <v>8640</v>
      </c>
    </row>
    <row r="68" spans="1:8" x14ac:dyDescent="0.25">
      <c r="A68" s="8"/>
      <c r="B68" s="8"/>
      <c r="C68" s="41"/>
      <c r="D68" s="8" t="s">
        <v>100</v>
      </c>
      <c r="E68" s="8">
        <f>10300+2900+2900+2900+2400+5200+1700+1700+6000+1700+2900+7800+6000</f>
        <v>54400</v>
      </c>
      <c r="H68">
        <f>+H77</f>
        <v>0</v>
      </c>
    </row>
    <row r="69" spans="1:8" s="40" customFormat="1" x14ac:dyDescent="0.25">
      <c r="A69" s="8"/>
      <c r="B69" s="8"/>
      <c r="C69" s="41"/>
      <c r="D69" s="8" t="s">
        <v>101</v>
      </c>
      <c r="E69" s="8">
        <v>80136</v>
      </c>
    </row>
    <row r="70" spans="1:8" s="40" customFormat="1" x14ac:dyDescent="0.25">
      <c r="A70" s="8"/>
      <c r="B70" s="8"/>
      <c r="C70" s="41"/>
      <c r="D70" s="8" t="s">
        <v>102</v>
      </c>
      <c r="E70" s="8">
        <v>5160</v>
      </c>
    </row>
    <row r="71" spans="1:8" s="40" customFormat="1" x14ac:dyDescent="0.25">
      <c r="A71" s="8"/>
      <c r="B71" s="8"/>
      <c r="C71" s="41"/>
      <c r="D71" s="8" t="s">
        <v>103</v>
      </c>
      <c r="E71" s="8">
        <f>17760+6240</f>
        <v>24000</v>
      </c>
    </row>
    <row r="72" spans="1:8" s="40" customFormat="1" x14ac:dyDescent="0.25">
      <c r="A72" s="8"/>
      <c r="B72" s="8"/>
      <c r="C72" s="41"/>
      <c r="D72" s="8" t="s">
        <v>104</v>
      </c>
      <c r="E72" s="8">
        <v>17544</v>
      </c>
    </row>
    <row r="73" spans="1:8" x14ac:dyDescent="0.25">
      <c r="A73" s="8"/>
      <c r="B73" s="8"/>
      <c r="C73" s="41"/>
      <c r="D73" s="8" t="s">
        <v>76</v>
      </c>
      <c r="E73" s="8">
        <v>4368</v>
      </c>
    </row>
    <row r="74" spans="1:8" x14ac:dyDescent="0.25">
      <c r="A74" s="8"/>
      <c r="B74" s="8"/>
      <c r="C74" s="8"/>
      <c r="D74" s="8" t="s">
        <v>105</v>
      </c>
      <c r="E74" s="8">
        <v>29652</v>
      </c>
    </row>
    <row r="75" spans="1:8" x14ac:dyDescent="0.25">
      <c r="A75" s="8"/>
      <c r="B75" s="8"/>
      <c r="C75" s="8"/>
      <c r="D75" s="43" t="s">
        <v>106</v>
      </c>
      <c r="E75" s="43">
        <v>15600</v>
      </c>
    </row>
    <row r="76" spans="1:8" x14ac:dyDescent="0.25">
      <c r="A76" s="8"/>
      <c r="B76" s="8"/>
      <c r="C76" s="8"/>
      <c r="D76" s="43" t="s">
        <v>107</v>
      </c>
      <c r="E76" s="8">
        <f>14292+4800</f>
        <v>19092</v>
      </c>
    </row>
    <row r="77" spans="1:8" x14ac:dyDescent="0.25">
      <c r="A77" s="8"/>
      <c r="B77" s="8"/>
      <c r="C77" s="8"/>
      <c r="D77" s="43" t="s">
        <v>108</v>
      </c>
      <c r="E77" s="8">
        <f>12500+15000</f>
        <v>27500</v>
      </c>
    </row>
    <row r="78" spans="1:8" x14ac:dyDescent="0.25">
      <c r="A78" s="8"/>
      <c r="B78" s="8"/>
      <c r="C78" s="8"/>
      <c r="D78" s="43" t="s">
        <v>109</v>
      </c>
      <c r="E78" s="8">
        <f>83568+48012+102000+27600</f>
        <v>261180</v>
      </c>
    </row>
    <row r="79" spans="1:8" x14ac:dyDescent="0.25">
      <c r="A79" s="8"/>
      <c r="B79" s="8"/>
      <c r="C79" s="8"/>
      <c r="D79" s="43" t="s">
        <v>110</v>
      </c>
      <c r="E79" s="8">
        <v>41226.230000000003</v>
      </c>
    </row>
    <row r="80" spans="1:8" x14ac:dyDescent="0.25">
      <c r="A80" s="8"/>
      <c r="B80" s="8"/>
      <c r="C80" s="8"/>
      <c r="D80" s="43" t="s">
        <v>111</v>
      </c>
      <c r="E80" s="8">
        <f>8040+17040+8400+5376+10380+39555.26+2169.8+2234.87</f>
        <v>93195.930000000008</v>
      </c>
    </row>
    <row r="81" spans="1:6" x14ac:dyDescent="0.25">
      <c r="A81" s="8"/>
      <c r="B81" s="8"/>
      <c r="C81" s="8"/>
      <c r="D81" s="43" t="s">
        <v>112</v>
      </c>
      <c r="E81" s="8">
        <v>17121.599999999999</v>
      </c>
    </row>
    <row r="82" spans="1:6" x14ac:dyDescent="0.25">
      <c r="A82" s="8"/>
      <c r="B82" s="8"/>
      <c r="C82" s="8"/>
      <c r="D82" s="43" t="s">
        <v>113</v>
      </c>
      <c r="E82" s="8">
        <f>22200+364320+12072</f>
        <v>398592</v>
      </c>
    </row>
    <row r="83" spans="1:6" x14ac:dyDescent="0.25">
      <c r="A83" s="8"/>
      <c r="B83" s="8"/>
      <c r="C83" s="8"/>
      <c r="D83" s="43" t="s">
        <v>114</v>
      </c>
      <c r="E83" s="8">
        <v>20100</v>
      </c>
    </row>
    <row r="84" spans="1:6" x14ac:dyDescent="0.25">
      <c r="A84" s="8"/>
      <c r="B84" s="8"/>
      <c r="C84" s="8"/>
      <c r="D84" s="43" t="s">
        <v>115</v>
      </c>
      <c r="E84" s="8">
        <v>28867.200000000001</v>
      </c>
    </row>
    <row r="85" spans="1:6" x14ac:dyDescent="0.25">
      <c r="A85" s="8"/>
      <c r="B85" s="8"/>
      <c r="C85" s="8"/>
      <c r="D85" s="43" t="s">
        <v>116</v>
      </c>
      <c r="E85" s="8">
        <v>30000</v>
      </c>
    </row>
    <row r="86" spans="1:6" x14ac:dyDescent="0.25">
      <c r="A86" s="8"/>
      <c r="B86" s="8"/>
      <c r="C86" s="8"/>
      <c r="D86" s="43" t="s">
        <v>117</v>
      </c>
      <c r="E86" s="8">
        <v>28447.200000000001</v>
      </c>
    </row>
    <row r="87" spans="1:6" x14ac:dyDescent="0.25">
      <c r="A87" s="8"/>
      <c r="B87" s="8"/>
      <c r="C87" s="8"/>
      <c r="D87" s="43" t="s">
        <v>76</v>
      </c>
      <c r="E87" s="8">
        <v>936</v>
      </c>
    </row>
    <row r="88" spans="1:6" x14ac:dyDescent="0.25">
      <c r="A88" s="8"/>
      <c r="B88" s="8"/>
      <c r="C88" s="8"/>
      <c r="D88" s="43" t="s">
        <v>118</v>
      </c>
      <c r="E88" s="8">
        <v>219217.69</v>
      </c>
    </row>
    <row r="89" spans="1:6" x14ac:dyDescent="0.25">
      <c r="A89" s="8"/>
      <c r="B89" s="8"/>
      <c r="C89" s="8"/>
      <c r="D89" s="23" t="s">
        <v>119</v>
      </c>
      <c r="E89" s="23">
        <f>SUM(E58:E88)</f>
        <v>2256416.7600000002</v>
      </c>
    </row>
    <row r="90" spans="1:6" x14ac:dyDescent="0.25">
      <c r="A90" s="8"/>
      <c r="B90" s="8"/>
      <c r="C90" s="8"/>
      <c r="D90" s="23" t="s">
        <v>120</v>
      </c>
      <c r="E90" s="11">
        <f>+E89+E57+E53+E35+E18+E11</f>
        <v>11109287.58</v>
      </c>
    </row>
    <row r="91" spans="1:6" x14ac:dyDescent="0.25">
      <c r="A91" s="8"/>
      <c r="B91" s="8"/>
      <c r="C91" s="8"/>
      <c r="D91" s="8"/>
      <c r="E91" s="8"/>
      <c r="F91" s="44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2019-07-22T05:53:51Z</cp:lastPrinted>
  <dcterms:created xsi:type="dcterms:W3CDTF">2018-11-15T07:03:42Z</dcterms:created>
  <dcterms:modified xsi:type="dcterms:W3CDTF">2019-07-22T06:14:54Z</dcterms:modified>
</cp:coreProperties>
</file>