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67" i="2" l="1"/>
  <c r="E70" i="2"/>
  <c r="E18" i="2"/>
  <c r="E30" i="2"/>
  <c r="E53" i="2"/>
  <c r="E45" i="2"/>
  <c r="E63" i="2"/>
  <c r="E75" i="2"/>
  <c r="E72" i="2"/>
  <c r="E56" i="2"/>
  <c r="E55" i="2"/>
  <c r="E54" i="2"/>
  <c r="E42" i="2"/>
  <c r="E40" i="2"/>
  <c r="E46" i="2"/>
  <c r="E9" i="2"/>
  <c r="E64" i="2" l="1"/>
  <c r="E26" i="1"/>
  <c r="E25" i="1"/>
  <c r="E29" i="1"/>
  <c r="E10" i="1"/>
  <c r="E76" i="2" l="1"/>
  <c r="E41" i="1"/>
  <c r="E14" i="1" l="1"/>
  <c r="E15" i="1" s="1"/>
  <c r="E7" i="1" s="1"/>
</calcChain>
</file>

<file path=xl/sharedStrings.xml><?xml version="1.0" encoding="utf-8"?>
<sst xmlns="http://schemas.openxmlformats.org/spreadsheetml/2006/main" count="128" uniqueCount="118">
  <si>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</si>
  <si>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</si>
  <si>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</si>
  <si>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</si>
  <si>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</si>
  <si>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</si>
  <si>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</si>
  <si>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</si>
  <si>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</si>
  <si>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</si>
  <si>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</si>
  <si>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</si>
  <si>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</si>
  <si>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</si>
  <si>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</si>
  <si>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</si>
  <si>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</si>
  <si>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</si>
  <si>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</si>
  <si>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</si>
  <si>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</si>
  <si>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</si>
  <si>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</si>
  <si>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</si>
  <si>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</si>
  <si>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</si>
  <si>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</si>
  <si>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</si>
  <si>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</si>
  <si>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</si>
  <si>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</si>
  <si>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</si>
  <si>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</si>
  <si>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</si>
  <si>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</si>
  <si>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</si>
  <si>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</si>
  <si>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</si>
  <si>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</si>
  <si>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</si>
  <si>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</si>
  <si>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Стимулација</t>
  </si>
  <si>
    <t>КПП 07Е</t>
  </si>
  <si>
    <t>МАТЕРИЈАЛНИ ТРОШАК</t>
  </si>
  <si>
    <t>31.12.2020.</t>
  </si>
  <si>
    <t>SINOFARM DOO</t>
  </si>
  <si>
    <t>SUPERLAB</t>
  </si>
  <si>
    <t>DEXON</t>
  </si>
  <si>
    <t>B I O G N O S T</t>
  </si>
  <si>
    <t>FLORA - KOMERC</t>
  </si>
  <si>
    <t>BRAUN ADRIA</t>
  </si>
  <si>
    <t>PHOENIX PHARMA</t>
  </si>
  <si>
    <t>ECOTRADE BG</t>
  </si>
  <si>
    <t>DIACOR</t>
  </si>
  <si>
    <t>ProMedia</t>
  </si>
  <si>
    <t>JUNIKOM</t>
  </si>
  <si>
    <t>OMNI MEDIKAL d.o.o.</t>
  </si>
  <si>
    <t>DIAHEM  GRAMIM D.O.O.</t>
  </si>
  <si>
    <t>METRECO D.O.O.</t>
  </si>
  <si>
    <t>VICOR</t>
  </si>
  <si>
    <t>КПП 085</t>
  </si>
  <si>
    <t>САНИТЕТСКИ МАТЕРИЈАЛ</t>
  </si>
  <si>
    <t>ЈУБИЛАРНА НАГРАДА</t>
  </si>
  <si>
    <t>JUBILARNA NAGRADA</t>
  </si>
  <si>
    <t>укупно јубиларна награда</t>
  </si>
  <si>
    <t>КПП 07Ј</t>
  </si>
  <si>
    <t>MALKER</t>
  </si>
  <si>
    <t>DREGER</t>
  </si>
  <si>
    <t>HERMES-PHARMA doo</t>
  </si>
  <si>
    <t>LAY0N DOO</t>
  </si>
  <si>
    <t>BEOHEM-3</t>
  </si>
  <si>
    <t>NEŠA STREAM</t>
  </si>
  <si>
    <t>REMONDIS</t>
  </si>
  <si>
    <t>TERMO PLUS</t>
  </si>
  <si>
    <t>T  R  I  "O"</t>
  </si>
  <si>
    <t>JKP PARACIN</t>
  </si>
  <si>
    <t>AB SOFT</t>
  </si>
  <si>
    <t>PAPIRDOL DOO</t>
  </si>
  <si>
    <t>VODOVOD JP</t>
  </si>
  <si>
    <t>MILENKOVIĆI DOO</t>
  </si>
  <si>
    <t>ZAVOD ZA JAVNO ZDRAVLJA POMORAVLJE</t>
  </si>
  <si>
    <t>ENERGO-TIPPO D.O.O.</t>
  </si>
  <si>
    <t>PARCOMP COMPUTERS</t>
  </si>
  <si>
    <t>MOTO SERVIS</t>
  </si>
  <si>
    <t>8. NOVEMBAR DOO</t>
  </si>
  <si>
    <t>LE VEL ODRŽAVANJE</t>
  </si>
  <si>
    <t>KBC KRAGUJEVAC</t>
  </si>
  <si>
    <t>KANAL M</t>
  </si>
  <si>
    <t>GREEN ECOLOGIST</t>
  </si>
  <si>
    <t>ENERGO-TIPO</t>
  </si>
  <si>
    <t>COMTRADE</t>
  </si>
  <si>
    <t>LIS</t>
  </si>
  <si>
    <t>DŽIN SOLUTIONS</t>
  </si>
  <si>
    <t>ARENA MEDING</t>
  </si>
  <si>
    <t>PROFESIONAL MEDIC</t>
  </si>
  <si>
    <t>FOX TKR</t>
  </si>
  <si>
    <t>BEOLEK</t>
  </si>
  <si>
    <t>PROXIMA</t>
  </si>
  <si>
    <t>BRKA</t>
  </si>
  <si>
    <t>ALPHA IMAGING</t>
  </si>
  <si>
    <t>КПП 071</t>
  </si>
  <si>
    <t>ЛЕК</t>
  </si>
  <si>
    <t>FARMALOGIST</t>
  </si>
  <si>
    <t>INPHARM CO</t>
  </si>
  <si>
    <t>VEGA</t>
  </si>
  <si>
    <t>ukupno lek</t>
  </si>
  <si>
    <t>КПП 073</t>
  </si>
  <si>
    <t>PHARMASWISS</t>
  </si>
  <si>
    <t>ukupno citostatik</t>
  </si>
  <si>
    <t>КПП 084</t>
  </si>
  <si>
    <t>ЦИТОСТАТИК</t>
  </si>
  <si>
    <t>ОСТАЛИ УГРАДНИ МАТЕРИЈАЛ</t>
  </si>
  <si>
    <t>ukupno ostali ugradni materijal</t>
  </si>
  <si>
    <t>UPRAVA ZA TREZOR</t>
  </si>
  <si>
    <t>ukupno materijalni trošak</t>
  </si>
  <si>
    <t>ukupno sanitetski materijal</t>
  </si>
  <si>
    <t>pharma swiss</t>
  </si>
  <si>
    <t>svega isplata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</si>
</sst>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" xfId="0" applyFont="1" applyBorder="1"/>
    <xf numFmtId="4" fontId="4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0" fillId="0" borderId="1" xfId="0" applyNumberFormat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4" workbookViewId="0">
      <selection activeCell="E29" sqref="E2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8"/>
    </row>
    <row r="7" spans="1:11" ht="18.75" x14ac:dyDescent="0.3">
      <c r="A7" s="44" t="s">
        <v>3</v>
      </c>
      <c r="B7" s="45"/>
      <c r="C7" s="46"/>
      <c r="D7" s="16" t="s">
        <v>44</v>
      </c>
      <c r="E7" s="12">
        <f>+E15</f>
        <v>1005942.830000001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44195</v>
      </c>
      <c r="E8" s="10">
        <v>2895471.58</v>
      </c>
    </row>
    <row r="9" spans="1:11" x14ac:dyDescent="0.25">
      <c r="A9" s="1">
        <v>2</v>
      </c>
      <c r="B9" s="35" t="s">
        <v>4</v>
      </c>
      <c r="C9" s="36"/>
      <c r="D9" s="37"/>
      <c r="E9" s="11"/>
      <c r="F9"/>
      <c r="G9"/>
    </row>
    <row r="10" spans="1:11" x14ac:dyDescent="0.25">
      <c r="A10" s="1">
        <v>3</v>
      </c>
      <c r="B10" s="35" t="s">
        <v>39</v>
      </c>
      <c r="C10" s="36"/>
      <c r="D10" s="37"/>
      <c r="E10" s="10">
        <f>3019849.54-3650</f>
        <v>3016199.54</v>
      </c>
      <c r="F10" s="26"/>
      <c r="G10"/>
      <c r="J10" s="2" t="s">
        <v>38</v>
      </c>
    </row>
    <row r="11" spans="1:11" x14ac:dyDescent="0.25">
      <c r="A11" s="1">
        <v>4</v>
      </c>
      <c r="B11" s="35" t="s">
        <v>5</v>
      </c>
      <c r="C11" s="36"/>
      <c r="D11" s="37"/>
      <c r="E11" s="11">
        <v>3650</v>
      </c>
      <c r="F11"/>
      <c r="G11"/>
    </row>
    <row r="12" spans="1:11" x14ac:dyDescent="0.25">
      <c r="A12" s="1">
        <v>5</v>
      </c>
      <c r="B12" s="35" t="s">
        <v>6</v>
      </c>
      <c r="C12" s="36"/>
      <c r="D12" s="37"/>
      <c r="E12" s="11"/>
      <c r="F12"/>
      <c r="G12"/>
      <c r="H12" s="9"/>
    </row>
    <row r="13" spans="1:11" x14ac:dyDescent="0.25">
      <c r="A13" s="1">
        <v>6</v>
      </c>
      <c r="B13" s="41" t="s">
        <v>7</v>
      </c>
      <c r="C13" s="42"/>
      <c r="D13" s="43"/>
      <c r="E13" s="10"/>
    </row>
    <row r="14" spans="1:11" x14ac:dyDescent="0.25">
      <c r="A14" s="4">
        <v>7</v>
      </c>
      <c r="B14" s="41" t="s">
        <v>27</v>
      </c>
      <c r="C14" s="43"/>
      <c r="D14" s="29">
        <v>44196</v>
      </c>
      <c r="E14" s="10">
        <f>+E41</f>
        <v>4909378.2899999991</v>
      </c>
    </row>
    <row r="15" spans="1:11" x14ac:dyDescent="0.25">
      <c r="A15" s="38" t="s">
        <v>8</v>
      </c>
      <c r="B15" s="39"/>
      <c r="C15" s="39"/>
      <c r="D15" s="40"/>
      <c r="E15" s="12">
        <f>+E8+E9+E10+E11+E12+E13-E14</f>
        <v>1005942.830000001</v>
      </c>
    </row>
    <row r="16" spans="1:11" x14ac:dyDescent="0.25">
      <c r="A16" s="1"/>
      <c r="B16" s="1"/>
      <c r="C16" s="1"/>
      <c r="D16" s="1"/>
      <c r="E16" s="10"/>
      <c r="K16" s="2" t="s">
        <v>40</v>
      </c>
    </row>
    <row r="17" spans="1:10" x14ac:dyDescent="0.25">
      <c r="A17" s="1"/>
      <c r="B17" s="1"/>
      <c r="C17" s="1"/>
      <c r="D17" s="1"/>
      <c r="E17" s="10"/>
    </row>
    <row r="18" spans="1:10" x14ac:dyDescent="0.25">
      <c r="A18" s="47" t="s">
        <v>9</v>
      </c>
      <c r="B18" s="48"/>
      <c r="C18" s="48"/>
      <c r="D18" s="48"/>
      <c r="E18" s="49"/>
    </row>
    <row r="19" spans="1:10" x14ac:dyDescent="0.25">
      <c r="A19" s="3">
        <v>1</v>
      </c>
      <c r="B19" s="35" t="s">
        <v>10</v>
      </c>
      <c r="C19" s="36"/>
      <c r="D19" s="37"/>
      <c r="E19" s="11"/>
      <c r="F19" s="26"/>
      <c r="G19"/>
    </row>
    <row r="20" spans="1:10" x14ac:dyDescent="0.25">
      <c r="A20" s="3">
        <v>2</v>
      </c>
      <c r="B20" s="35" t="s">
        <v>11</v>
      </c>
      <c r="C20" s="36"/>
      <c r="D20" s="37"/>
      <c r="E20" s="11">
        <v>539518.23</v>
      </c>
      <c r="F20"/>
      <c r="G20"/>
    </row>
    <row r="21" spans="1:10" x14ac:dyDescent="0.25">
      <c r="A21" s="3">
        <v>3</v>
      </c>
      <c r="B21" s="35" t="s">
        <v>12</v>
      </c>
      <c r="C21" s="36"/>
      <c r="D21" s="37"/>
      <c r="E21" s="11"/>
      <c r="F21"/>
      <c r="G21"/>
    </row>
    <row r="22" spans="1:10" x14ac:dyDescent="0.25">
      <c r="A22" s="3">
        <v>4</v>
      </c>
      <c r="B22" s="35" t="s">
        <v>13</v>
      </c>
      <c r="C22" s="36"/>
      <c r="D22" s="37"/>
      <c r="E22" s="11"/>
      <c r="F22"/>
      <c r="G22"/>
    </row>
    <row r="23" spans="1:10" x14ac:dyDescent="0.25">
      <c r="A23" s="3">
        <v>5</v>
      </c>
      <c r="B23" s="35" t="s">
        <v>14</v>
      </c>
      <c r="C23" s="36"/>
      <c r="D23" s="37"/>
      <c r="E23" s="11"/>
      <c r="F23"/>
      <c r="G23"/>
    </row>
    <row r="24" spans="1:10" x14ac:dyDescent="0.25">
      <c r="A24" s="3">
        <v>6</v>
      </c>
      <c r="B24" s="35" t="s">
        <v>15</v>
      </c>
      <c r="C24" s="36"/>
      <c r="D24" s="37"/>
      <c r="E24" s="11"/>
      <c r="F24"/>
      <c r="G24"/>
      <c r="J24" s="2" t="s">
        <v>40</v>
      </c>
    </row>
    <row r="25" spans="1:10" x14ac:dyDescent="0.25">
      <c r="A25" s="3">
        <v>7</v>
      </c>
      <c r="B25" s="35" t="s">
        <v>16</v>
      </c>
      <c r="C25" s="36"/>
      <c r="D25" s="37"/>
      <c r="E25" s="11">
        <f>835323.27+29664.34+351.87+1252984.91</f>
        <v>2118324.3899999997</v>
      </c>
      <c r="F25"/>
      <c r="G25"/>
    </row>
    <row r="26" spans="1:10" x14ac:dyDescent="0.25">
      <c r="A26" s="3">
        <v>8</v>
      </c>
      <c r="B26" s="35" t="s">
        <v>17</v>
      </c>
      <c r="C26" s="36"/>
      <c r="D26" s="37"/>
      <c r="E26" s="11">
        <f>339953.13+610177.64</f>
        <v>950130.77</v>
      </c>
      <c r="F26"/>
      <c r="G26"/>
    </row>
    <row r="27" spans="1:10" x14ac:dyDescent="0.25">
      <c r="A27" s="3">
        <v>9</v>
      </c>
      <c r="B27" s="13" t="s">
        <v>18</v>
      </c>
      <c r="C27" s="14"/>
      <c r="D27" s="15"/>
      <c r="E27" s="11">
        <v>55803.55</v>
      </c>
      <c r="F27"/>
      <c r="G27"/>
    </row>
    <row r="28" spans="1:10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10" x14ac:dyDescent="0.25">
      <c r="A29" s="3">
        <v>11</v>
      </c>
      <c r="B29" s="35" t="s">
        <v>20</v>
      </c>
      <c r="C29" s="36"/>
      <c r="D29" s="37"/>
      <c r="E29" s="11">
        <f>1187931.35+37800</f>
        <v>1225731.3500000001</v>
      </c>
      <c r="F29"/>
      <c r="G29"/>
    </row>
    <row r="30" spans="1:10" x14ac:dyDescent="0.25">
      <c r="A30" s="3">
        <v>12</v>
      </c>
      <c r="B30" s="35" t="s">
        <v>21</v>
      </c>
      <c r="C30" s="36"/>
      <c r="D30" s="37"/>
      <c r="E30" s="11"/>
      <c r="F30"/>
      <c r="G30"/>
    </row>
    <row r="31" spans="1:10" x14ac:dyDescent="0.25">
      <c r="A31" s="3">
        <v>13</v>
      </c>
      <c r="B31" s="35" t="s">
        <v>22</v>
      </c>
      <c r="C31" s="36"/>
      <c r="D31" s="37"/>
      <c r="E31" s="11"/>
      <c r="F31"/>
      <c r="G31"/>
    </row>
    <row r="32" spans="1:10" x14ac:dyDescent="0.25">
      <c r="A32" s="3">
        <v>14</v>
      </c>
      <c r="B32" s="35" t="s">
        <v>23</v>
      </c>
      <c r="C32" s="36"/>
      <c r="D32" s="37"/>
      <c r="E32" s="11">
        <v>19870</v>
      </c>
      <c r="F32"/>
      <c r="G32"/>
    </row>
    <row r="33" spans="1:7" x14ac:dyDescent="0.25">
      <c r="A33" s="3">
        <v>15</v>
      </c>
      <c r="B33" s="35" t="s">
        <v>24</v>
      </c>
      <c r="C33" s="36"/>
      <c r="D33" s="37"/>
      <c r="E33" s="11"/>
      <c r="F33"/>
      <c r="G33"/>
    </row>
    <row r="34" spans="1:7" x14ac:dyDescent="0.25">
      <c r="A34" s="3">
        <v>16</v>
      </c>
      <c r="B34" s="23" t="s">
        <v>36</v>
      </c>
      <c r="C34" s="24"/>
      <c r="D34" s="25"/>
      <c r="E34" s="11"/>
      <c r="F34" s="22"/>
      <c r="G34" s="22"/>
    </row>
    <row r="35" spans="1:7" x14ac:dyDescent="0.25">
      <c r="A35" s="3">
        <v>17</v>
      </c>
      <c r="B35" s="23" t="s">
        <v>37</v>
      </c>
      <c r="C35" s="24"/>
      <c r="D35" s="25"/>
      <c r="E35" s="11"/>
      <c r="F35" s="22"/>
      <c r="G35" s="22"/>
    </row>
    <row r="36" spans="1:7" x14ac:dyDescent="0.25">
      <c r="A36" s="3">
        <v>18</v>
      </c>
      <c r="B36" s="23" t="s">
        <v>34</v>
      </c>
      <c r="C36" s="24"/>
      <c r="D36" s="25"/>
      <c r="E36" s="11"/>
      <c r="F36" s="22"/>
      <c r="G36" s="22"/>
    </row>
    <row r="37" spans="1:7" x14ac:dyDescent="0.25">
      <c r="A37" s="3">
        <v>19</v>
      </c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20</v>
      </c>
      <c r="B38" s="30" t="s">
        <v>41</v>
      </c>
      <c r="C38" s="31"/>
      <c r="D38" s="32"/>
      <c r="E38" s="11"/>
      <c r="F38" s="22"/>
      <c r="G38" s="22"/>
    </row>
    <row r="39" spans="1:7" x14ac:dyDescent="0.25">
      <c r="A39" s="3">
        <v>21</v>
      </c>
      <c r="B39" s="41" t="s">
        <v>25</v>
      </c>
      <c r="C39" s="42"/>
      <c r="D39" s="43"/>
      <c r="E39" s="11"/>
      <c r="F39"/>
      <c r="G39" s="26"/>
    </row>
    <row r="40" spans="1:7" x14ac:dyDescent="0.25">
      <c r="A40" s="3">
        <v>21</v>
      </c>
      <c r="B40" s="35" t="s">
        <v>41</v>
      </c>
      <c r="C40" s="36"/>
      <c r="D40" s="37"/>
      <c r="E40" s="11"/>
      <c r="F40"/>
      <c r="G40"/>
    </row>
    <row r="41" spans="1:7" x14ac:dyDescent="0.25">
      <c r="A41" s="38" t="s">
        <v>26</v>
      </c>
      <c r="B41" s="39"/>
      <c r="C41" s="39"/>
      <c r="D41" s="40"/>
      <c r="E41" s="12">
        <f>SUM(E19:E40)</f>
        <v>4909378.2899999991</v>
      </c>
      <c r="F41" s="9"/>
      <c r="G41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40:D40"/>
    <mergeCell ref="A41:D41"/>
    <mergeCell ref="B33:D33"/>
    <mergeCell ref="B39:D39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topLeftCell="A41" zoomScaleNormal="100" workbookViewId="0">
      <selection activeCell="D30" sqref="D30:E30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27">
        <v>44196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>
        <v>2</v>
      </c>
      <c r="B8" s="8" t="s">
        <v>65</v>
      </c>
      <c r="C8" s="8" t="s">
        <v>62</v>
      </c>
      <c r="D8" s="8" t="s">
        <v>63</v>
      </c>
      <c r="E8" s="8">
        <v>539518.23</v>
      </c>
    </row>
    <row r="9" spans="1:8" x14ac:dyDescent="0.25">
      <c r="A9" s="8"/>
      <c r="B9" s="8"/>
      <c r="C9" s="8"/>
      <c r="D9" s="33" t="s">
        <v>64</v>
      </c>
      <c r="E9" s="33">
        <f>SUM(E8)</f>
        <v>539518.23</v>
      </c>
    </row>
    <row r="10" spans="1:8" x14ac:dyDescent="0.25">
      <c r="A10" s="8">
        <v>3</v>
      </c>
      <c r="B10" s="8" t="s">
        <v>60</v>
      </c>
      <c r="C10" s="8" t="s">
        <v>61</v>
      </c>
      <c r="D10" s="8" t="s">
        <v>54</v>
      </c>
      <c r="E10" s="11">
        <v>36222</v>
      </c>
    </row>
    <row r="11" spans="1:8" x14ac:dyDescent="0.25">
      <c r="A11" s="8"/>
      <c r="B11" s="8"/>
      <c r="C11" s="8"/>
      <c r="D11" s="8" t="s">
        <v>50</v>
      </c>
      <c r="E11" s="11">
        <v>121110</v>
      </c>
    </row>
    <row r="12" spans="1:8" x14ac:dyDescent="0.25">
      <c r="A12" s="8"/>
      <c r="B12" s="8"/>
      <c r="C12" s="8"/>
      <c r="D12" s="8" t="s">
        <v>58</v>
      </c>
      <c r="E12" s="11">
        <v>18966</v>
      </c>
    </row>
    <row r="13" spans="1:8" x14ac:dyDescent="0.25">
      <c r="A13" s="8"/>
      <c r="B13" s="8"/>
      <c r="C13" s="8"/>
      <c r="D13" s="8" t="s">
        <v>52</v>
      </c>
      <c r="E13" s="11">
        <v>211322.4</v>
      </c>
    </row>
    <row r="14" spans="1:8" x14ac:dyDescent="0.25">
      <c r="A14" s="8"/>
      <c r="B14" s="8"/>
      <c r="C14" s="8"/>
      <c r="D14" s="8" t="s">
        <v>48</v>
      </c>
      <c r="E14" s="11">
        <v>35100</v>
      </c>
    </row>
    <row r="15" spans="1:8" x14ac:dyDescent="0.25">
      <c r="A15" s="8"/>
      <c r="B15" s="8"/>
      <c r="C15" s="8"/>
      <c r="D15" s="8" t="s">
        <v>57</v>
      </c>
      <c r="E15" s="11">
        <v>75528</v>
      </c>
    </row>
    <row r="16" spans="1:8" x14ac:dyDescent="0.25">
      <c r="A16" s="8"/>
      <c r="B16" s="8"/>
      <c r="C16" s="8"/>
      <c r="D16" s="8" t="s">
        <v>51</v>
      </c>
      <c r="E16" s="11">
        <v>95679.6</v>
      </c>
    </row>
    <row r="17" spans="1:7" x14ac:dyDescent="0.25">
      <c r="A17" s="8"/>
      <c r="B17" s="8"/>
      <c r="C17" s="8"/>
      <c r="D17" s="8" t="s">
        <v>55</v>
      </c>
      <c r="E17" s="11">
        <v>51730.64</v>
      </c>
    </row>
    <row r="18" spans="1:7" x14ac:dyDescent="0.25">
      <c r="A18" s="8"/>
      <c r="B18" s="8"/>
      <c r="C18" s="8"/>
      <c r="D18" s="8" t="s">
        <v>66</v>
      </c>
      <c r="E18" s="11">
        <f>84636+37800</f>
        <v>122436</v>
      </c>
    </row>
    <row r="19" spans="1:7" x14ac:dyDescent="0.25">
      <c r="A19" s="8"/>
      <c r="B19" s="8"/>
      <c r="C19" s="8"/>
      <c r="D19" s="8" t="s">
        <v>49</v>
      </c>
      <c r="E19" s="11">
        <v>51782.400000000001</v>
      </c>
    </row>
    <row r="20" spans="1:7" x14ac:dyDescent="0.25">
      <c r="A20" s="8"/>
      <c r="B20" s="8"/>
      <c r="C20" s="8"/>
      <c r="D20" s="8" t="s">
        <v>46</v>
      </c>
      <c r="E20" s="11">
        <v>7969.2</v>
      </c>
    </row>
    <row r="21" spans="1:7" x14ac:dyDescent="0.25">
      <c r="A21" s="8"/>
      <c r="B21" s="8"/>
      <c r="C21" s="8"/>
      <c r="D21" s="8" t="s">
        <v>56</v>
      </c>
      <c r="E21" s="11">
        <v>23408</v>
      </c>
    </row>
    <row r="22" spans="1:7" x14ac:dyDescent="0.25">
      <c r="A22" s="8"/>
      <c r="B22" s="8"/>
      <c r="C22" s="8"/>
      <c r="D22" s="8" t="s">
        <v>67</v>
      </c>
      <c r="E22" s="11">
        <v>26280</v>
      </c>
    </row>
    <row r="23" spans="1:7" x14ac:dyDescent="0.25">
      <c r="A23" s="8"/>
      <c r="B23" s="8"/>
      <c r="C23" s="8"/>
      <c r="D23" s="8" t="s">
        <v>47</v>
      </c>
      <c r="E23" s="11">
        <v>78825.91</v>
      </c>
    </row>
    <row r="24" spans="1:7" x14ac:dyDescent="0.25">
      <c r="A24" s="8"/>
      <c r="B24" s="8"/>
      <c r="C24" s="8"/>
      <c r="D24" s="8" t="s">
        <v>68</v>
      </c>
      <c r="E24" s="11">
        <v>21000</v>
      </c>
    </row>
    <row r="25" spans="1:7" x14ac:dyDescent="0.25">
      <c r="A25" s="8"/>
      <c r="B25" s="8"/>
      <c r="C25" s="8"/>
      <c r="D25" s="8" t="s">
        <v>59</v>
      </c>
      <c r="E25" s="11">
        <v>171538.2</v>
      </c>
    </row>
    <row r="26" spans="1:7" x14ac:dyDescent="0.25">
      <c r="A26" s="8"/>
      <c r="B26" s="8"/>
      <c r="C26" s="8"/>
      <c r="D26" s="8" t="s">
        <v>53</v>
      </c>
      <c r="E26" s="11">
        <v>45738</v>
      </c>
    </row>
    <row r="27" spans="1:7" x14ac:dyDescent="0.25">
      <c r="A27" s="8"/>
      <c r="B27" s="8"/>
      <c r="C27" s="8"/>
      <c r="D27" s="8" t="s">
        <v>45</v>
      </c>
      <c r="E27" s="11">
        <v>3795</v>
      </c>
    </row>
    <row r="28" spans="1:7" x14ac:dyDescent="0.25">
      <c r="A28" s="8"/>
      <c r="B28" s="8"/>
      <c r="C28" s="8"/>
      <c r="D28" s="8" t="s">
        <v>69</v>
      </c>
      <c r="E28" s="11">
        <v>15360</v>
      </c>
    </row>
    <row r="29" spans="1:7" x14ac:dyDescent="0.25">
      <c r="A29" s="8"/>
      <c r="B29" s="8"/>
      <c r="C29" s="8"/>
      <c r="D29" s="8" t="s">
        <v>70</v>
      </c>
      <c r="E29" s="11">
        <v>11940</v>
      </c>
    </row>
    <row r="30" spans="1:7" x14ac:dyDescent="0.25">
      <c r="A30" s="8"/>
      <c r="B30" s="8"/>
      <c r="C30" s="8"/>
      <c r="D30" s="33" t="s">
        <v>115</v>
      </c>
      <c r="E30" s="34">
        <f>SUM(E10:E29)</f>
        <v>1225731.3500000001</v>
      </c>
      <c r="G30" s="26"/>
    </row>
    <row r="31" spans="1:7" x14ac:dyDescent="0.25">
      <c r="A31" s="8">
        <v>3</v>
      </c>
      <c r="B31" s="8" t="s">
        <v>42</v>
      </c>
      <c r="C31" s="8" t="s">
        <v>43</v>
      </c>
      <c r="D31" s="8" t="s">
        <v>71</v>
      </c>
      <c r="E31" s="11">
        <v>13440</v>
      </c>
    </row>
    <row r="32" spans="1:7" x14ac:dyDescent="0.25">
      <c r="A32" s="8"/>
      <c r="B32" s="8"/>
      <c r="C32" s="8"/>
      <c r="D32" s="8" t="s">
        <v>72</v>
      </c>
      <c r="E32" s="11">
        <v>30000</v>
      </c>
    </row>
    <row r="33" spans="1:5" x14ac:dyDescent="0.25">
      <c r="A33" s="8"/>
      <c r="B33" s="8"/>
      <c r="C33" s="8"/>
      <c r="D33" s="8" t="s">
        <v>73</v>
      </c>
      <c r="E33" s="11">
        <v>105120</v>
      </c>
    </row>
    <row r="34" spans="1:5" x14ac:dyDescent="0.25">
      <c r="A34" s="8"/>
      <c r="B34" s="8"/>
      <c r="C34" s="8"/>
      <c r="D34" s="8" t="s">
        <v>74</v>
      </c>
      <c r="E34" s="11">
        <v>4470</v>
      </c>
    </row>
    <row r="35" spans="1:5" x14ac:dyDescent="0.25">
      <c r="A35" s="8"/>
      <c r="B35" s="8"/>
      <c r="C35" s="8"/>
      <c r="D35" s="8" t="s">
        <v>75</v>
      </c>
      <c r="E35" s="11">
        <v>52888.34</v>
      </c>
    </row>
    <row r="36" spans="1:5" x14ac:dyDescent="0.25">
      <c r="A36" s="8"/>
      <c r="B36" s="8"/>
      <c r="C36" s="8"/>
      <c r="D36" s="8" t="s">
        <v>76</v>
      </c>
      <c r="E36" s="11">
        <v>45450</v>
      </c>
    </row>
    <row r="37" spans="1:5" x14ac:dyDescent="0.25">
      <c r="A37" s="8"/>
      <c r="B37" s="8"/>
      <c r="C37" s="8"/>
      <c r="D37" s="8" t="s">
        <v>77</v>
      </c>
      <c r="E37" s="11">
        <v>22166.76</v>
      </c>
    </row>
    <row r="38" spans="1:5" x14ac:dyDescent="0.25">
      <c r="A38" s="8"/>
      <c r="B38" s="8"/>
      <c r="C38" s="8"/>
      <c r="D38" s="8" t="s">
        <v>78</v>
      </c>
      <c r="E38" s="11">
        <v>241696.04</v>
      </c>
    </row>
    <row r="39" spans="1:5" x14ac:dyDescent="0.25">
      <c r="A39" s="8"/>
      <c r="B39" s="8"/>
      <c r="C39" s="8"/>
      <c r="D39" s="8" t="s">
        <v>79</v>
      </c>
      <c r="E39" s="11">
        <v>42955</v>
      </c>
    </row>
    <row r="40" spans="1:5" x14ac:dyDescent="0.25">
      <c r="A40" s="8"/>
      <c r="B40" s="8"/>
      <c r="C40" s="8"/>
      <c r="D40" s="8" t="s">
        <v>80</v>
      </c>
      <c r="E40" s="11">
        <f>219200+4200</f>
        <v>223400</v>
      </c>
    </row>
    <row r="41" spans="1:5" x14ac:dyDescent="0.25">
      <c r="A41" s="8"/>
      <c r="B41" s="8"/>
      <c r="C41" s="8"/>
      <c r="D41" s="8" t="s">
        <v>81</v>
      </c>
      <c r="E41" s="11">
        <v>15804.96</v>
      </c>
    </row>
    <row r="42" spans="1:5" x14ac:dyDescent="0.25">
      <c r="A42" s="8"/>
      <c r="B42" s="8"/>
      <c r="C42" s="8"/>
      <c r="D42" s="8" t="s">
        <v>82</v>
      </c>
      <c r="E42" s="11">
        <f>1700+48840+5184</f>
        <v>55724</v>
      </c>
    </row>
    <row r="43" spans="1:5" x14ac:dyDescent="0.25">
      <c r="A43" s="8"/>
      <c r="B43" s="8"/>
      <c r="C43" s="8"/>
      <c r="D43" s="8" t="s">
        <v>83</v>
      </c>
      <c r="E43" s="11">
        <v>4320</v>
      </c>
    </row>
    <row r="44" spans="1:5" x14ac:dyDescent="0.25">
      <c r="A44" s="8"/>
      <c r="B44" s="8"/>
      <c r="C44" s="8"/>
      <c r="D44" s="8" t="s">
        <v>84</v>
      </c>
      <c r="E44" s="11">
        <v>36112.17</v>
      </c>
    </row>
    <row r="45" spans="1:5" x14ac:dyDescent="0.25">
      <c r="A45" s="8"/>
      <c r="B45" s="8"/>
      <c r="C45" s="8"/>
      <c r="D45" s="8" t="s">
        <v>85</v>
      </c>
      <c r="E45" s="50">
        <f>89100</f>
        <v>89100</v>
      </c>
    </row>
    <row r="46" spans="1:5" x14ac:dyDescent="0.25">
      <c r="A46" s="8"/>
      <c r="B46" s="8"/>
      <c r="C46" s="8"/>
      <c r="D46" s="8" t="s">
        <v>86</v>
      </c>
      <c r="E46" s="50">
        <f>588.48+3347.03</f>
        <v>3935.51</v>
      </c>
    </row>
    <row r="47" spans="1:5" x14ac:dyDescent="0.25">
      <c r="A47" s="8"/>
      <c r="B47" s="8"/>
      <c r="C47" s="8"/>
      <c r="D47" s="8" t="s">
        <v>87</v>
      </c>
      <c r="E47" s="50">
        <v>11200</v>
      </c>
    </row>
    <row r="48" spans="1:5" x14ac:dyDescent="0.25">
      <c r="A48" s="8"/>
      <c r="B48" s="8"/>
      <c r="C48" s="8"/>
      <c r="D48" s="8" t="s">
        <v>88</v>
      </c>
      <c r="E48" s="8">
        <v>6000</v>
      </c>
    </row>
    <row r="49" spans="1:7" x14ac:dyDescent="0.25">
      <c r="A49" s="8"/>
      <c r="B49" s="8"/>
      <c r="C49" s="8"/>
      <c r="D49" s="8" t="s">
        <v>89</v>
      </c>
      <c r="E49" s="8">
        <v>28860.240000000002</v>
      </c>
    </row>
    <row r="50" spans="1:7" x14ac:dyDescent="0.25">
      <c r="A50" s="8"/>
      <c r="B50" s="8"/>
      <c r="C50" s="8"/>
      <c r="D50" s="8" t="s">
        <v>90</v>
      </c>
      <c r="E50" s="8">
        <v>120000</v>
      </c>
    </row>
    <row r="51" spans="1:7" x14ac:dyDescent="0.25">
      <c r="A51" s="8"/>
      <c r="B51" s="8"/>
      <c r="C51" s="8"/>
      <c r="D51" s="8" t="s">
        <v>91</v>
      </c>
      <c r="E51" s="8">
        <v>42000</v>
      </c>
    </row>
    <row r="52" spans="1:7" x14ac:dyDescent="0.25">
      <c r="A52" s="8"/>
      <c r="B52" s="8"/>
      <c r="C52" s="8"/>
      <c r="D52" s="8" t="s">
        <v>92</v>
      </c>
      <c r="E52" s="8">
        <v>16812</v>
      </c>
    </row>
    <row r="53" spans="1:7" x14ac:dyDescent="0.25">
      <c r="A53" s="8"/>
      <c r="B53" s="8"/>
      <c r="C53" s="8"/>
      <c r="D53" s="8" t="s">
        <v>93</v>
      </c>
      <c r="E53" s="8">
        <f>79584+42120+42580.8</f>
        <v>164284.79999999999</v>
      </c>
    </row>
    <row r="54" spans="1:7" x14ac:dyDescent="0.25">
      <c r="A54" s="8"/>
      <c r="B54" s="8"/>
      <c r="C54" s="8"/>
      <c r="D54" s="8" t="s">
        <v>78</v>
      </c>
      <c r="E54" s="8">
        <f>163303.36+37968.03</f>
        <v>201271.38999999998</v>
      </c>
    </row>
    <row r="55" spans="1:7" x14ac:dyDescent="0.25">
      <c r="A55" s="8"/>
      <c r="B55" s="8"/>
      <c r="C55" s="8"/>
      <c r="D55" s="8" t="s">
        <v>94</v>
      </c>
      <c r="E55" s="8">
        <f>91200+20760+31200</f>
        <v>143160</v>
      </c>
    </row>
    <row r="56" spans="1:7" x14ac:dyDescent="0.25">
      <c r="A56" s="8"/>
      <c r="B56" s="8"/>
      <c r="C56" s="8"/>
      <c r="D56" s="8" t="s">
        <v>95</v>
      </c>
      <c r="E56" s="8">
        <f>8040+40383.6+14280</f>
        <v>62703.6</v>
      </c>
    </row>
    <row r="57" spans="1:7" x14ac:dyDescent="0.25">
      <c r="A57" s="8"/>
      <c r="B57" s="8"/>
      <c r="C57" s="8"/>
      <c r="D57" s="8" t="s">
        <v>77</v>
      </c>
      <c r="E57" s="8">
        <v>59160</v>
      </c>
    </row>
    <row r="58" spans="1:7" x14ac:dyDescent="0.25">
      <c r="A58" s="8"/>
      <c r="B58" s="8"/>
      <c r="C58" s="8"/>
      <c r="D58" s="8" t="s">
        <v>96</v>
      </c>
      <c r="E58" s="8">
        <v>148298.4</v>
      </c>
    </row>
    <row r="59" spans="1:7" x14ac:dyDescent="0.25">
      <c r="A59" s="8"/>
      <c r="B59" s="8"/>
      <c r="C59" s="8"/>
      <c r="D59" s="8" t="s">
        <v>97</v>
      </c>
      <c r="E59" s="8">
        <v>57684</v>
      </c>
    </row>
    <row r="60" spans="1:7" x14ac:dyDescent="0.25">
      <c r="A60" s="8"/>
      <c r="B60" s="8"/>
      <c r="C60" s="8"/>
      <c r="D60" s="8" t="s">
        <v>45</v>
      </c>
      <c r="E60" s="8">
        <v>2678.4</v>
      </c>
    </row>
    <row r="61" spans="1:7" x14ac:dyDescent="0.25">
      <c r="A61" s="8"/>
      <c r="B61" s="8"/>
      <c r="C61" s="8"/>
      <c r="D61" s="8" t="s">
        <v>98</v>
      </c>
      <c r="E61" s="8">
        <v>15000</v>
      </c>
    </row>
    <row r="62" spans="1:7" x14ac:dyDescent="0.25">
      <c r="A62" s="8"/>
      <c r="B62" s="8"/>
      <c r="C62" s="8"/>
      <c r="D62" s="8" t="s">
        <v>99</v>
      </c>
      <c r="E62" s="8">
        <v>22612.57</v>
      </c>
    </row>
    <row r="63" spans="1:7" s="22" customFormat="1" x14ac:dyDescent="0.25">
      <c r="A63" s="8"/>
      <c r="B63" s="8"/>
      <c r="C63" s="8"/>
      <c r="D63" s="8" t="s">
        <v>113</v>
      </c>
      <c r="E63" s="8">
        <f>29664.34+351.87</f>
        <v>30016.21</v>
      </c>
    </row>
    <row r="64" spans="1:7" x14ac:dyDescent="0.25">
      <c r="A64" s="8"/>
      <c r="B64" s="8"/>
      <c r="C64" s="8"/>
      <c r="D64" s="33" t="s">
        <v>114</v>
      </c>
      <c r="E64" s="34">
        <f>SUM(E31:E63)</f>
        <v>2118324.39</v>
      </c>
      <c r="G64" s="26"/>
    </row>
    <row r="65" spans="1:7" x14ac:dyDescent="0.25">
      <c r="A65" s="8">
        <v>4</v>
      </c>
      <c r="B65" s="8" t="s">
        <v>100</v>
      </c>
      <c r="C65" s="8" t="s">
        <v>101</v>
      </c>
      <c r="D65" s="8" t="s">
        <v>102</v>
      </c>
      <c r="E65" s="8">
        <v>61189.81</v>
      </c>
    </row>
    <row r="66" spans="1:7" x14ac:dyDescent="0.25">
      <c r="A66" s="8"/>
      <c r="B66" s="8"/>
      <c r="C66" s="8"/>
      <c r="D66" s="8" t="s">
        <v>103</v>
      </c>
      <c r="E66" s="8">
        <v>79214.3</v>
      </c>
    </row>
    <row r="67" spans="1:7" x14ac:dyDescent="0.25">
      <c r="A67" s="8"/>
      <c r="B67" s="8"/>
      <c r="C67" s="8"/>
      <c r="D67" s="8" t="s">
        <v>51</v>
      </c>
      <c r="E67" s="8">
        <f>50125.02+610035.8+141.84</f>
        <v>660302.66</v>
      </c>
    </row>
    <row r="68" spans="1:7" x14ac:dyDescent="0.25">
      <c r="A68" s="8"/>
      <c r="B68" s="8"/>
      <c r="C68" s="8"/>
      <c r="D68" s="8" t="s">
        <v>104</v>
      </c>
      <c r="E68" s="8">
        <v>145405.70000000001</v>
      </c>
    </row>
    <row r="69" spans="1:7" s="22" customFormat="1" x14ac:dyDescent="0.25">
      <c r="A69" s="8"/>
      <c r="B69" s="8"/>
      <c r="C69" s="8"/>
      <c r="D69" s="8" t="s">
        <v>116</v>
      </c>
      <c r="E69" s="8">
        <v>4018.3</v>
      </c>
    </row>
    <row r="70" spans="1:7" x14ac:dyDescent="0.25">
      <c r="A70" s="8"/>
      <c r="B70" s="8"/>
      <c r="C70" s="8"/>
      <c r="D70" s="33" t="s">
        <v>105</v>
      </c>
      <c r="E70" s="33">
        <f>SUM(E65:E69)</f>
        <v>950130.77</v>
      </c>
    </row>
    <row r="71" spans="1:7" x14ac:dyDescent="0.25">
      <c r="A71" s="8">
        <v>5</v>
      </c>
      <c r="B71" s="8" t="s">
        <v>106</v>
      </c>
      <c r="C71" s="8" t="s">
        <v>110</v>
      </c>
      <c r="D71" s="8" t="s">
        <v>107</v>
      </c>
      <c r="E71" s="8">
        <v>55803.55</v>
      </c>
    </row>
    <row r="72" spans="1:7" x14ac:dyDescent="0.25">
      <c r="A72" s="8"/>
      <c r="B72" s="8"/>
      <c r="C72" s="8"/>
      <c r="D72" s="33" t="s">
        <v>108</v>
      </c>
      <c r="E72" s="33">
        <f>SUM(E71)</f>
        <v>55803.55</v>
      </c>
    </row>
    <row r="73" spans="1:7" x14ac:dyDescent="0.25">
      <c r="A73" s="8">
        <v>6</v>
      </c>
      <c r="B73" s="8" t="s">
        <v>109</v>
      </c>
      <c r="C73" s="8" t="s">
        <v>111</v>
      </c>
      <c r="D73" s="8" t="s">
        <v>59</v>
      </c>
      <c r="E73" s="8">
        <v>18000</v>
      </c>
    </row>
    <row r="74" spans="1:7" x14ac:dyDescent="0.25">
      <c r="A74" s="8"/>
      <c r="B74" s="8"/>
      <c r="C74" s="8"/>
      <c r="D74" s="8" t="s">
        <v>52</v>
      </c>
      <c r="E74" s="8">
        <v>1870</v>
      </c>
    </row>
    <row r="75" spans="1:7" x14ac:dyDescent="0.25">
      <c r="A75" s="8"/>
      <c r="B75" s="8"/>
      <c r="C75" s="8"/>
      <c r="D75" s="33" t="s">
        <v>112</v>
      </c>
      <c r="E75" s="33">
        <f>SUM(E73:E74)</f>
        <v>19870</v>
      </c>
    </row>
    <row r="76" spans="1:7" x14ac:dyDescent="0.25">
      <c r="A76" s="8"/>
      <c r="B76" s="8"/>
      <c r="C76" s="8"/>
      <c r="D76" s="33" t="s">
        <v>117</v>
      </c>
      <c r="E76" s="34">
        <f>+E9+E30+E64+E70+E72+E75</f>
        <v>4909378.29</v>
      </c>
      <c r="G76" s="26"/>
    </row>
    <row r="77" spans="1:7" x14ac:dyDescent="0.25">
      <c r="A77" s="8"/>
      <c r="B77" s="8"/>
      <c r="C77" s="8"/>
      <c r="D77" s="8"/>
      <c r="E77" s="8"/>
    </row>
    <row r="78" spans="1:7" x14ac:dyDescent="0.25">
      <c r="A78" s="8"/>
      <c r="B78" s="8"/>
      <c r="C78" s="8"/>
      <c r="D78" s="8"/>
      <c r="E78" s="8"/>
    </row>
    <row r="79" spans="1:7" x14ac:dyDescent="0.25">
      <c r="A79" s="8"/>
      <c r="B79" s="8"/>
      <c r="C79" s="8"/>
      <c r="D79" s="8"/>
      <c r="E79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2021-01-04T10:49:22Z</dcterms:modified>
</cp:coreProperties>
</file>