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3" i="2" l="1"/>
  <c r="E35" i="2"/>
  <c r="E45" i="2"/>
  <c r="E44" i="2"/>
  <c r="E43" i="2"/>
  <c r="E12" i="2"/>
  <c r="E46" i="2" l="1"/>
  <c r="E42" i="2"/>
  <c r="E48" i="2" s="1"/>
  <c r="E37" i="2"/>
  <c r="E29" i="2"/>
  <c r="E26" i="2"/>
  <c r="E21" i="2"/>
  <c r="E17" i="2"/>
  <c r="E14" i="2"/>
  <c r="E8" i="2" l="1"/>
  <c r="E30" i="1"/>
  <c r="E29" i="1"/>
  <c r="E36" i="1"/>
  <c r="E26" i="1"/>
  <c r="E25" i="1"/>
  <c r="E47" i="1" l="1"/>
  <c r="E14" i="1" s="1"/>
  <c r="E15" i="1" l="1"/>
  <c r="E7" i="1" s="1"/>
</calcChain>
</file>

<file path=xl/sharedStrings.xml><?xml version="1.0" encoding="utf-8"?>
<sst xmlns="http://schemas.openxmlformats.org/spreadsheetml/2006/main" count="104" uniqueCount="95">
  <si>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</si>
  <si>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</si>
  <si>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</si>
  <si>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</si>
  <si>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</si>
  <si>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</si>
  <si>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</si>
  <si>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</si>
  <si>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</si>
  <si>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</si>
  <si>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</si>
  <si>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</si>
  <si>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</si>
  <si>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</si>
  <si>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</si>
  <si>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</si>
  <si>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</si>
  <si>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</si>
  <si>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</si>
  <si>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</si>
  <si>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</si>
  <si>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</si>
  <si>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</si>
  <si>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</si>
  <si>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</si>
  <si>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</si>
  <si>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</si>
  <si>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</si>
  <si>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</si>
  <si>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</si>
  <si>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</si>
  <si>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</si>
  <si>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</si>
  <si>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</si>
  <si>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</si>
  <si>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</si>
  <si>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</si>
  <si>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</si>
  <si>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</si>
  <si>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</si>
  <si>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</si>
  <si>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</si>
  <si>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</si>
  <si>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</si>
  <si>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</si>
  <si>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</si>
  <si>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</si>
  <si>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</si>
  <si>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02.09.2025.</t>
  </si>
  <si>
    <t>Побраћај фонду</t>
  </si>
  <si>
    <t>O7e</t>
  </si>
  <si>
    <t>03.09.2025.</t>
  </si>
  <si>
    <t>PHOENIX PHARMA DOO BEOGRAD</t>
  </si>
  <si>
    <t>VEGA DOO</t>
  </si>
  <si>
    <t>BEOHEM-3 d.o.o.</t>
  </si>
  <si>
    <t>Sopharma Trading</t>
  </si>
  <si>
    <t>Farmalogist d.o.o.</t>
  </si>
  <si>
    <t>ROCHE DOO BEOGRAD</t>
  </si>
  <si>
    <t>ORTHOAID DOO BEOGRAD</t>
  </si>
  <si>
    <t>Narcissus d.o.o.</t>
  </si>
  <si>
    <t>LaboMed doo</t>
  </si>
  <si>
    <t>EPS AD  BEOGRAD</t>
  </si>
  <si>
    <t>JP SRBIJAGAS NOVI SAD</t>
  </si>
  <si>
    <t>Gosper Beograd</t>
  </si>
  <si>
    <t>Vicor DOO</t>
  </si>
  <si>
    <t>FLORA KOMERC DOO</t>
  </si>
  <si>
    <t>FUTURE PHARM DOO STARA PAZOVA</t>
  </si>
  <si>
    <t>MAYMEDICA DOO BEOGRAD</t>
  </si>
  <si>
    <t>Yunycom d.o.o.</t>
  </si>
  <si>
    <t>TEAMEDICAL doo</t>
  </si>
  <si>
    <t>071</t>
  </si>
  <si>
    <t>073</t>
  </si>
  <si>
    <t>074</t>
  </si>
  <si>
    <t>078</t>
  </si>
  <si>
    <t>07C</t>
  </si>
  <si>
    <t>085</t>
  </si>
  <si>
    <t>086</t>
  </si>
  <si>
    <t>BERINGER</t>
  </si>
  <si>
    <t>ISHRANA</t>
  </si>
  <si>
    <t>07D</t>
  </si>
  <si>
    <t>PALANKA PROMET</t>
  </si>
  <si>
    <t>MIHAJLOVIC</t>
  </si>
  <si>
    <t>DON DON</t>
  </si>
  <si>
    <t>MALKER</t>
  </si>
  <si>
    <t>ALPHA IMAGING</t>
  </si>
  <si>
    <t>KISEONIK</t>
  </si>
  <si>
    <t>MESSER</t>
  </si>
  <si>
    <t>DIAHEM</t>
  </si>
  <si>
    <t>LEK</t>
  </si>
  <si>
    <t>CITOSTATIK</t>
  </si>
  <si>
    <t>IMPLATANTI</t>
  </si>
  <si>
    <t>SANITETSKI</t>
  </si>
  <si>
    <t>ENERGENTI</t>
  </si>
  <si>
    <t>LEK SA C LISTE</t>
  </si>
  <si>
    <t>REAGENSI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</si>
</sst>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workbookViewId="0">
      <selection activeCell="I23" sqref="I23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51</v>
      </c>
    </row>
    <row r="7" spans="1:9" ht="18.75" x14ac:dyDescent="0.3">
      <c r="A7" s="49" t="s">
        <v>3</v>
      </c>
      <c r="B7" s="50"/>
      <c r="C7" s="51"/>
      <c r="D7" s="11" t="s">
        <v>51</v>
      </c>
      <c r="E7" s="10">
        <f>+E15</f>
        <v>1761531.1099999994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48</v>
      </c>
      <c r="E8" s="23">
        <v>3407276.42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>
        <v>8753185.4299999997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3150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>
        <v>12335.58</v>
      </c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+E47</f>
        <v>10414416.32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1761531.1099999994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8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8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8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8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65">
        <v>1287194.8899999999</v>
      </c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23">
        <v>310419.24</v>
      </c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65">
        <f>6+6+80.07+856.43</f>
        <v>948.5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65">
        <f>1077724.34+17600</f>
        <v>1095324.3400000001</v>
      </c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65">
        <v>151595.4</v>
      </c>
      <c r="F27"/>
    </row>
    <row r="28" spans="1:9" x14ac:dyDescent="0.25">
      <c r="A28" s="2">
        <v>10</v>
      </c>
      <c r="B28" s="52" t="s">
        <v>19</v>
      </c>
      <c r="C28" s="53"/>
      <c r="D28" s="62"/>
      <c r="E28" s="65"/>
      <c r="F28"/>
    </row>
    <row r="29" spans="1:9" x14ac:dyDescent="0.25">
      <c r="A29" s="2">
        <v>11</v>
      </c>
      <c r="B29" s="52" t="s">
        <v>20</v>
      </c>
      <c r="C29" s="53"/>
      <c r="D29" s="53"/>
      <c r="E29" s="23">
        <f>60772.2+607314.66</f>
        <v>668086.86</v>
      </c>
      <c r="F29"/>
    </row>
    <row r="30" spans="1:9" x14ac:dyDescent="0.25">
      <c r="A30" s="2">
        <v>12</v>
      </c>
      <c r="B30" s="52" t="s">
        <v>43</v>
      </c>
      <c r="C30" s="53"/>
      <c r="D30" s="53"/>
      <c r="E30" s="23">
        <f>1233880.8+120043.2</f>
        <v>1353924</v>
      </c>
      <c r="F30" s="22"/>
    </row>
    <row r="31" spans="1:9" x14ac:dyDescent="0.25">
      <c r="A31" s="2">
        <v>13</v>
      </c>
      <c r="B31" s="52" t="s">
        <v>21</v>
      </c>
      <c r="C31" s="53"/>
      <c r="D31" s="53"/>
      <c r="E31" s="23"/>
      <c r="F31"/>
    </row>
    <row r="32" spans="1:9" x14ac:dyDescent="0.25">
      <c r="A32" s="2">
        <v>14</v>
      </c>
      <c r="B32" s="52" t="s">
        <v>22</v>
      </c>
      <c r="C32" s="53"/>
      <c r="D32" s="53"/>
      <c r="E32" s="23">
        <v>380639.6</v>
      </c>
      <c r="F32"/>
    </row>
    <row r="33" spans="1:7" x14ac:dyDescent="0.25">
      <c r="A33" s="2">
        <v>15</v>
      </c>
      <c r="B33" s="52" t="s">
        <v>23</v>
      </c>
      <c r="C33" s="53"/>
      <c r="D33" s="53"/>
      <c r="E33" s="23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65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65">
        <v>469579.55</v>
      </c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65">
        <f>4561378.2+135325.74</f>
        <v>4696703.9400000004</v>
      </c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65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4" t="s">
        <v>40</v>
      </c>
      <c r="C41" s="63"/>
      <c r="D41" s="55"/>
      <c r="E41" s="39"/>
      <c r="F41"/>
    </row>
    <row r="42" spans="1:7" x14ac:dyDescent="0.25">
      <c r="A42" s="2">
        <v>24</v>
      </c>
      <c r="B42" s="52" t="s">
        <v>45</v>
      </c>
      <c r="C42" s="53"/>
      <c r="D42" s="53"/>
      <c r="E42" s="39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64" t="s">
        <v>49</v>
      </c>
      <c r="C45" s="64"/>
      <c r="D45" s="64"/>
      <c r="E45" s="23"/>
      <c r="F45" s="22"/>
      <c r="G45" s="22"/>
    </row>
    <row r="46" spans="1:7" x14ac:dyDescent="0.25">
      <c r="A46" s="2">
        <v>28</v>
      </c>
      <c r="B46" s="52" t="s">
        <v>44</v>
      </c>
      <c r="C46" s="53"/>
      <c r="D46" s="62"/>
      <c r="E46" s="23"/>
      <c r="F46" s="22"/>
      <c r="G46" s="22"/>
    </row>
    <row r="47" spans="1:7" x14ac:dyDescent="0.25">
      <c r="A47" s="56" t="s">
        <v>25</v>
      </c>
      <c r="B47" s="57"/>
      <c r="C47" s="57"/>
      <c r="D47" s="58"/>
      <c r="E47" s="10">
        <f>SUM(E19:E46)</f>
        <v>10414416.32</v>
      </c>
      <c r="F47" s="6"/>
      <c r="G47" s="6"/>
    </row>
  </sheetData>
  <mergeCells count="36">
    <mergeCell ref="A47:D47"/>
    <mergeCell ref="B34:D34"/>
    <mergeCell ref="B41:D41"/>
    <mergeCell ref="B26:D26"/>
    <mergeCell ref="B29:D29"/>
    <mergeCell ref="B31:D31"/>
    <mergeCell ref="B32:D32"/>
    <mergeCell ref="B33:D33"/>
    <mergeCell ref="B46:D46"/>
    <mergeCell ref="B42:D42"/>
    <mergeCell ref="B27:D27"/>
    <mergeCell ref="B28:D28"/>
    <mergeCell ref="B36:D36"/>
    <mergeCell ref="B37:D37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J32" sqref="J32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51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67" t="s">
        <v>50</v>
      </c>
      <c r="C8" s="26" t="s">
        <v>47</v>
      </c>
      <c r="D8" s="21" t="s">
        <v>46</v>
      </c>
      <c r="E8" s="38">
        <f>6+6+80.07+856.43</f>
        <v>948.5</v>
      </c>
    </row>
    <row r="9" spans="1:5" s="22" customFormat="1" ht="15" customHeight="1" x14ac:dyDescent="0.25">
      <c r="A9" s="26"/>
      <c r="B9" s="42" t="s">
        <v>70</v>
      </c>
      <c r="C9" s="26" t="s">
        <v>88</v>
      </c>
      <c r="D9" s="42" t="s">
        <v>52</v>
      </c>
      <c r="E9" s="48">
        <v>139596.04999999999</v>
      </c>
    </row>
    <row r="10" spans="1:5" x14ac:dyDescent="0.25">
      <c r="A10" s="5"/>
      <c r="B10" s="42"/>
      <c r="C10" s="24"/>
      <c r="D10" s="42" t="s">
        <v>53</v>
      </c>
      <c r="E10" s="48">
        <v>15338.4</v>
      </c>
    </row>
    <row r="11" spans="1:5" s="22" customFormat="1" x14ac:dyDescent="0.25">
      <c r="A11" s="26"/>
      <c r="B11" s="42"/>
      <c r="C11" s="26"/>
      <c r="D11" s="42" t="s">
        <v>54</v>
      </c>
      <c r="E11" s="48">
        <v>582890</v>
      </c>
    </row>
    <row r="12" spans="1:5" s="22" customFormat="1" x14ac:dyDescent="0.25">
      <c r="A12" s="26"/>
      <c r="B12" s="42"/>
      <c r="C12" s="26"/>
      <c r="D12" s="42" t="s">
        <v>55</v>
      </c>
      <c r="E12" s="48">
        <f>119990.53+17600</f>
        <v>137590.53</v>
      </c>
    </row>
    <row r="13" spans="1:5" x14ac:dyDescent="0.25">
      <c r="A13" s="5"/>
      <c r="B13" s="42"/>
      <c r="C13" s="24"/>
      <c r="D13" s="42" t="s">
        <v>56</v>
      </c>
      <c r="E13" s="48">
        <v>219909.36000000002</v>
      </c>
    </row>
    <row r="14" spans="1:5" s="47" customFormat="1" ht="19.5" customHeight="1" x14ac:dyDescent="0.25">
      <c r="A14" s="43"/>
      <c r="B14" s="44"/>
      <c r="C14" s="45"/>
      <c r="D14" s="44"/>
      <c r="E14" s="46">
        <f>SUM(E9:E13)</f>
        <v>1095324.3400000001</v>
      </c>
    </row>
    <row r="15" spans="1:5" x14ac:dyDescent="0.25">
      <c r="A15" s="5"/>
      <c r="B15" s="42" t="s">
        <v>71</v>
      </c>
      <c r="C15" s="24" t="s">
        <v>89</v>
      </c>
      <c r="D15" s="42" t="s">
        <v>52</v>
      </c>
      <c r="E15" s="48">
        <v>129393</v>
      </c>
    </row>
    <row r="16" spans="1:5" x14ac:dyDescent="0.25">
      <c r="A16" s="5"/>
      <c r="B16" s="42"/>
      <c r="C16" s="24"/>
      <c r="D16" s="42" t="s">
        <v>55</v>
      </c>
      <c r="E16" s="48">
        <v>22202.400000000001</v>
      </c>
    </row>
    <row r="17" spans="1:5" s="22" customFormat="1" ht="15.75" x14ac:dyDescent="0.25">
      <c r="A17" s="5"/>
      <c r="B17" s="42"/>
      <c r="C17" s="24"/>
      <c r="D17" s="42"/>
      <c r="E17" s="46">
        <f>SUM(E15:E16)</f>
        <v>151595.4</v>
      </c>
    </row>
    <row r="18" spans="1:5" x14ac:dyDescent="0.25">
      <c r="A18" s="5"/>
      <c r="B18" s="42" t="s">
        <v>72</v>
      </c>
      <c r="C18" s="24" t="s">
        <v>93</v>
      </c>
      <c r="D18" s="42" t="s">
        <v>57</v>
      </c>
      <c r="E18" s="48">
        <v>3929664.75</v>
      </c>
    </row>
    <row r="19" spans="1:5" x14ac:dyDescent="0.25">
      <c r="A19" s="5"/>
      <c r="B19" s="42"/>
      <c r="C19" s="24"/>
      <c r="D19" s="42" t="s">
        <v>56</v>
      </c>
      <c r="E19" s="48">
        <v>111034.31</v>
      </c>
    </row>
    <row r="20" spans="1:5" x14ac:dyDescent="0.25">
      <c r="A20" s="5"/>
      <c r="B20" s="42"/>
      <c r="C20" s="24"/>
      <c r="D20" s="42" t="s">
        <v>55</v>
      </c>
      <c r="E20" s="48">
        <v>520679.14</v>
      </c>
    </row>
    <row r="21" spans="1:5" s="22" customFormat="1" ht="15.75" x14ac:dyDescent="0.25">
      <c r="A21" s="5"/>
      <c r="B21" s="42"/>
      <c r="C21" s="24"/>
      <c r="D21" s="42"/>
      <c r="E21" s="46">
        <f>SUM(E18:E20)</f>
        <v>4561378.2</v>
      </c>
    </row>
    <row r="22" spans="1:5" x14ac:dyDescent="0.25">
      <c r="A22" s="5"/>
      <c r="B22" s="42" t="s">
        <v>73</v>
      </c>
      <c r="C22" s="24" t="s">
        <v>90</v>
      </c>
      <c r="D22" s="42" t="s">
        <v>58</v>
      </c>
      <c r="E22" s="48">
        <v>223740</v>
      </c>
    </row>
    <row r="23" spans="1:5" s="22" customFormat="1" x14ac:dyDescent="0.25">
      <c r="A23" s="5"/>
      <c r="B23" s="42"/>
      <c r="C23" s="24"/>
      <c r="D23" s="42" t="s">
        <v>77</v>
      </c>
      <c r="E23" s="48">
        <v>135325.74</v>
      </c>
    </row>
    <row r="24" spans="1:5" x14ac:dyDescent="0.25">
      <c r="A24" s="5"/>
      <c r="B24" s="42"/>
      <c r="C24" s="24"/>
      <c r="D24" s="42" t="s">
        <v>59</v>
      </c>
      <c r="E24" s="48">
        <v>71390</v>
      </c>
    </row>
    <row r="25" spans="1:5" x14ac:dyDescent="0.25">
      <c r="A25" s="5"/>
      <c r="B25" s="42"/>
      <c r="C25" s="24"/>
      <c r="D25" s="42" t="s">
        <v>60</v>
      </c>
      <c r="E25" s="48">
        <v>85509.6</v>
      </c>
    </row>
    <row r="26" spans="1:5" s="22" customFormat="1" ht="15.75" x14ac:dyDescent="0.25">
      <c r="A26" s="5"/>
      <c r="B26" s="42"/>
      <c r="C26" s="24"/>
      <c r="D26" s="42"/>
      <c r="E26" s="46">
        <f>SUM(E22:E25)</f>
        <v>515965.33999999997</v>
      </c>
    </row>
    <row r="27" spans="1:5" x14ac:dyDescent="0.25">
      <c r="A27" s="5"/>
      <c r="B27" s="42" t="s">
        <v>74</v>
      </c>
      <c r="C27" s="24" t="s">
        <v>92</v>
      </c>
      <c r="D27" s="42" t="s">
        <v>61</v>
      </c>
      <c r="E27" s="48">
        <v>1233115.98</v>
      </c>
    </row>
    <row r="28" spans="1:5" x14ac:dyDescent="0.25">
      <c r="A28" s="5"/>
      <c r="B28" s="42"/>
      <c r="C28" s="24"/>
      <c r="D28" s="42" t="s">
        <v>62</v>
      </c>
      <c r="E28" s="48">
        <v>54078.91</v>
      </c>
    </row>
    <row r="29" spans="1:5" s="22" customFormat="1" ht="15.75" x14ac:dyDescent="0.25">
      <c r="A29" s="5"/>
      <c r="B29" s="42"/>
      <c r="C29" s="24"/>
      <c r="D29" s="42"/>
      <c r="E29" s="46">
        <f>SUM(E27:E28)</f>
        <v>1287194.8899999999</v>
      </c>
    </row>
    <row r="30" spans="1:5" x14ac:dyDescent="0.25">
      <c r="A30" s="5"/>
      <c r="B30" s="42" t="s">
        <v>75</v>
      </c>
      <c r="C30" s="24" t="s">
        <v>91</v>
      </c>
      <c r="D30" s="42" t="s">
        <v>63</v>
      </c>
      <c r="E30" s="48">
        <v>30240</v>
      </c>
    </row>
    <row r="31" spans="1:5" x14ac:dyDescent="0.25">
      <c r="A31" s="5"/>
      <c r="B31" s="42"/>
      <c r="C31" s="24"/>
      <c r="D31" s="42" t="s">
        <v>52</v>
      </c>
      <c r="E31" s="48">
        <v>9412.2000000000007</v>
      </c>
    </row>
    <row r="32" spans="1:5" s="22" customFormat="1" x14ac:dyDescent="0.25">
      <c r="A32" s="5"/>
      <c r="B32" s="42"/>
      <c r="C32" s="24"/>
      <c r="D32" s="42" t="s">
        <v>84</v>
      </c>
      <c r="E32" s="48">
        <v>529200</v>
      </c>
    </row>
    <row r="33" spans="1:5" s="22" customFormat="1" x14ac:dyDescent="0.25">
      <c r="A33" s="5"/>
      <c r="B33" s="42"/>
      <c r="C33" s="24"/>
      <c r="D33" s="42" t="s">
        <v>83</v>
      </c>
      <c r="E33" s="48">
        <f>5766.66+27648+41280</f>
        <v>74694.66</v>
      </c>
    </row>
    <row r="34" spans="1:5" x14ac:dyDescent="0.25">
      <c r="A34" s="5"/>
      <c r="B34" s="42"/>
      <c r="C34" s="24"/>
      <c r="D34" s="42" t="s">
        <v>64</v>
      </c>
      <c r="E34" s="48">
        <v>9240</v>
      </c>
    </row>
    <row r="35" spans="1:5" x14ac:dyDescent="0.25">
      <c r="A35" s="5"/>
      <c r="B35" s="42"/>
      <c r="C35" s="24"/>
      <c r="D35" s="42" t="s">
        <v>65</v>
      </c>
      <c r="E35" s="48">
        <f>2304+3420</f>
        <v>5724</v>
      </c>
    </row>
    <row r="36" spans="1:5" x14ac:dyDescent="0.25">
      <c r="A36" s="5"/>
      <c r="B36" s="42"/>
      <c r="C36" s="24"/>
      <c r="D36" s="42" t="s">
        <v>66</v>
      </c>
      <c r="E36" s="48">
        <v>9576</v>
      </c>
    </row>
    <row r="37" spans="1:5" s="22" customFormat="1" ht="15.75" x14ac:dyDescent="0.25">
      <c r="A37" s="5"/>
      <c r="B37" s="42"/>
      <c r="C37" s="24"/>
      <c r="D37" s="42"/>
      <c r="E37" s="46">
        <f>SUM(E30:E36)</f>
        <v>668086.86</v>
      </c>
    </row>
    <row r="38" spans="1:5" x14ac:dyDescent="0.25">
      <c r="A38" s="5"/>
      <c r="B38" s="42" t="s">
        <v>76</v>
      </c>
      <c r="C38" s="24" t="s">
        <v>94</v>
      </c>
      <c r="D38" s="42" t="s">
        <v>67</v>
      </c>
      <c r="E38" s="48">
        <v>106812</v>
      </c>
    </row>
    <row r="39" spans="1:5" s="22" customFormat="1" x14ac:dyDescent="0.25">
      <c r="A39" s="5"/>
      <c r="B39" s="42"/>
      <c r="C39" s="24"/>
      <c r="D39" s="42" t="s">
        <v>87</v>
      </c>
      <c r="E39" s="48">
        <v>120043.2</v>
      </c>
    </row>
    <row r="40" spans="1:5" x14ac:dyDescent="0.25">
      <c r="A40" s="5"/>
      <c r="B40" s="42"/>
      <c r="C40" s="24"/>
      <c r="D40" s="42" t="s">
        <v>68</v>
      </c>
      <c r="E40" s="48">
        <v>895344</v>
      </c>
    </row>
    <row r="41" spans="1:5" x14ac:dyDescent="0.25">
      <c r="A41" s="5"/>
      <c r="B41" s="42"/>
      <c r="C41" s="24"/>
      <c r="D41" s="42" t="s">
        <v>69</v>
      </c>
      <c r="E41" s="48">
        <v>231724.79999999999</v>
      </c>
    </row>
    <row r="42" spans="1:5" ht="15.75" x14ac:dyDescent="0.25">
      <c r="A42" s="5"/>
      <c r="B42" s="42"/>
      <c r="C42" s="24"/>
      <c r="D42" s="42"/>
      <c r="E42" s="46">
        <f>SUM(E38:E41)</f>
        <v>1353924</v>
      </c>
    </row>
    <row r="43" spans="1:5" s="22" customFormat="1" x14ac:dyDescent="0.25">
      <c r="A43" s="5"/>
      <c r="B43" s="42" t="s">
        <v>79</v>
      </c>
      <c r="C43" s="24" t="s">
        <v>78</v>
      </c>
      <c r="D43" s="42" t="s">
        <v>80</v>
      </c>
      <c r="E43" s="48">
        <f>8307.2+4510.8+10053.12+16614.4+6138+9948.4+8307.2+2233.92+7854+22752.4</f>
        <v>96719.44</v>
      </c>
    </row>
    <row r="44" spans="1:5" s="22" customFormat="1" x14ac:dyDescent="0.25">
      <c r="A44" s="5"/>
      <c r="B44" s="42"/>
      <c r="C44" s="24"/>
      <c r="D44" s="42" t="s">
        <v>81</v>
      </c>
      <c r="E44" s="48">
        <f>11554.25+13530+5555+11520+1815+5664+4464+24241+5709+64031+9707.5+4320+21201</f>
        <v>183311.75</v>
      </c>
    </row>
    <row r="45" spans="1:5" s="22" customFormat="1" x14ac:dyDescent="0.25">
      <c r="A45" s="5"/>
      <c r="B45" s="42"/>
      <c r="C45" s="24"/>
      <c r="D45" s="42" t="s">
        <v>82</v>
      </c>
      <c r="E45" s="48">
        <f>15349.95+15038.1</f>
        <v>30388.050000000003</v>
      </c>
    </row>
    <row r="46" spans="1:5" s="22" customFormat="1" ht="15.75" x14ac:dyDescent="0.25">
      <c r="A46" s="5"/>
      <c r="B46" s="42"/>
      <c r="C46" s="24"/>
      <c r="D46" s="42"/>
      <c r="E46" s="46">
        <f>SUM(E43:E45)</f>
        <v>310419.24</v>
      </c>
    </row>
    <row r="47" spans="1:5" s="22" customFormat="1" ht="15.75" x14ac:dyDescent="0.25">
      <c r="A47" s="5"/>
      <c r="B47" s="66">
        <v>931</v>
      </c>
      <c r="C47" s="24" t="s">
        <v>85</v>
      </c>
      <c r="D47" s="42" t="s">
        <v>86</v>
      </c>
      <c r="E47" s="46">
        <v>469579.55</v>
      </c>
    </row>
    <row r="48" spans="1:5" ht="15.75" x14ac:dyDescent="0.25">
      <c r="A48" s="5"/>
      <c r="B48" s="42"/>
      <c r="C48" s="24"/>
      <c r="D48" s="42"/>
      <c r="E48" s="46">
        <f>+E14+E17+E21+E26+E29+E37+E42+E46+E8+E47</f>
        <v>10414416.320000002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2025-09-04T11:41:48Z</dcterms:modified>
</cp:coreProperties>
</file>