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73" i="2" l="1"/>
  <c r="E50" i="2"/>
  <c r="E37" i="2"/>
  <c r="E67" i="2"/>
  <c r="E64" i="2"/>
  <c r="E58" i="2"/>
  <c r="E68" i="2" s="1"/>
  <c r="E48" i="2" l="1"/>
  <c r="E45" i="2"/>
  <c r="E41" i="2"/>
  <c r="E36" i="2"/>
  <c r="E26" i="2"/>
  <c r="E22" i="2"/>
  <c r="E25" i="1" l="1"/>
  <c r="E19" i="1"/>
  <c r="E10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<sst xmlns="http://schemas.openxmlformats.org/spreadsheetml/2006/main" count="141" uniqueCount="91">
  <si>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</si>
  <si>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</si>
  <si>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</si>
  <si>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</si>
  <si>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</si>
  <si>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</si>
  <si>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</si>
  <si>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</si>
  <si>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</si>
  <si>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</si>
  <si>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</si>
  <si>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</si>
  <si>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</si>
  <si>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</si>
  <si>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</si>
  <si>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</si>
  <si>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</si>
  <si>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</si>
  <si>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</si>
  <si>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</si>
  <si>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</si>
  <si>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</si>
  <si>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</si>
  <si>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</si>
  <si>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</si>
  <si>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</si>
  <si>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</si>
  <si>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</si>
  <si>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</si>
  <si>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</si>
  <si>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</si>
  <si>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</si>
  <si>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</si>
  <si>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</si>
  <si>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</si>
  <si>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</si>
  <si>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</si>
  <si>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</si>
  <si>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</si>
  <si>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</si>
  <si>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</si>
  <si>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</si>
  <si>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</si>
  <si>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</si>
  <si>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</si>
  <si>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</si>
  <si>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</si>
  <si>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</si>
  <si>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</si>
  <si>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</si>
  <si>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</si>
  <si>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30.09.2025.</t>
  </si>
  <si>
    <t>01.10.2025.</t>
  </si>
  <si>
    <t>C R N I C A  JKP</t>
  </si>
  <si>
    <t>NARODNA BANKA SRBIJE</t>
  </si>
  <si>
    <t>Profesional Medic doo</t>
  </si>
  <si>
    <t>PAPIRDOL DOO</t>
  </si>
  <si>
    <t>MAGENTA DM PLUS DOO</t>
  </si>
  <si>
    <t>FOX TKR</t>
  </si>
  <si>
    <t>TERMO PLUS</t>
  </si>
  <si>
    <t>Ogranak Olimpus Czech Group</t>
  </si>
  <si>
    <t>GARGAEXE - BOBAN STOJANOVIĆ TRG.RADNJA</t>
  </si>
  <si>
    <t>SINOFARM DOO</t>
  </si>
  <si>
    <t>UNIVERZITET U KRAGUJEVCU</t>
  </si>
  <si>
    <t>BRKA SZR</t>
  </si>
  <si>
    <t>METRECO D.O.O.</t>
  </si>
  <si>
    <t>PARCOMP COMPUTERS</t>
  </si>
  <si>
    <t>MEDIPRO MPM</t>
  </si>
  <si>
    <t>TELEKOM SRBIJA AD TELEFON</t>
  </si>
  <si>
    <t>AB SOFT</t>
  </si>
  <si>
    <t>HELIANT</t>
  </si>
  <si>
    <t>MESSER TEHNOGAS AD BEOGRAD</t>
  </si>
  <si>
    <t>Amicus SRB d.o.o.</t>
  </si>
  <si>
    <t>BEOHEM-3 d.o.o.</t>
  </si>
  <si>
    <t>Farmalogist d.o.o.</t>
  </si>
  <si>
    <t>PHOENIX PHARMA DOO BEOGRAD</t>
  </si>
  <si>
    <t>VEGA DOO</t>
  </si>
  <si>
    <t>EPS AD  BEOGRAD</t>
  </si>
  <si>
    <t>071</t>
  </si>
  <si>
    <t>073</t>
  </si>
  <si>
    <t>07C</t>
  </si>
  <si>
    <t>LEK</t>
  </si>
  <si>
    <t>CITOSTATIK</t>
  </si>
  <si>
    <t>KISEONIK</t>
  </si>
  <si>
    <t xml:space="preserve">MESSER </t>
  </si>
  <si>
    <t>SOLIDARNA POPOC LECENJE</t>
  </si>
  <si>
    <t xml:space="preserve">DOPUNSKI RAD </t>
  </si>
  <si>
    <t>PUT SPECIJALIZANTI</t>
  </si>
  <si>
    <t>MUP PARACIN</t>
  </si>
  <si>
    <t>EFIKS</t>
  </si>
  <si>
    <t xml:space="preserve">DUNAV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</si>
</sst>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color theme="1" tint="4.9989318521683403E-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5" fillId="0" borderId="0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9" fillId="0" borderId="1" xfId="0" applyNumberFormat="1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13" workbookViewId="0">
      <selection activeCell="E23" sqref="E23:E42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53" t="s">
        <v>3</v>
      </c>
      <c r="B7" s="54"/>
      <c r="C7" s="55"/>
      <c r="D7" s="11" t="s">
        <v>52</v>
      </c>
      <c r="E7" s="10">
        <f>+E15</f>
        <v>1802996.7400000021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4671063.76</v>
      </c>
      <c r="H8" s="6"/>
    </row>
    <row r="9" spans="1:9" x14ac:dyDescent="0.25">
      <c r="A9" s="2">
        <v>2</v>
      </c>
      <c r="B9" s="46" t="s">
        <v>4</v>
      </c>
      <c r="C9" s="47"/>
      <c r="D9" s="51"/>
      <c r="E9" s="8"/>
      <c r="F9"/>
      <c r="G9"/>
    </row>
    <row r="10" spans="1:9" x14ac:dyDescent="0.25">
      <c r="A10" s="2">
        <v>3</v>
      </c>
      <c r="B10" s="46" t="s">
        <v>38</v>
      </c>
      <c r="C10" s="47"/>
      <c r="D10" s="51"/>
      <c r="E10" s="7">
        <f>37212705.27+400712.48+197776.92+94638.5+1350898.36+114042.06+874335+4248.31+182112.37</f>
        <v>40431469.270000003</v>
      </c>
      <c r="F10" s="19"/>
      <c r="G10" s="19"/>
      <c r="H10" s="6"/>
    </row>
    <row r="11" spans="1:9" x14ac:dyDescent="0.25">
      <c r="A11" s="2">
        <v>4</v>
      </c>
      <c r="B11" s="46" t="s">
        <v>5</v>
      </c>
      <c r="C11" s="47"/>
      <c r="D11" s="51"/>
      <c r="E11" s="8">
        <v>16900</v>
      </c>
      <c r="F11" s="19"/>
      <c r="G11"/>
      <c r="H11" s="6"/>
    </row>
    <row r="12" spans="1:9" ht="16.5" customHeight="1" x14ac:dyDescent="0.25">
      <c r="A12" s="2">
        <v>5</v>
      </c>
      <c r="B12" s="46" t="s">
        <v>6</v>
      </c>
      <c r="C12" s="47"/>
      <c r="D12" s="51"/>
      <c r="E12" s="7">
        <v>129207.62</v>
      </c>
      <c r="F12" s="19"/>
      <c r="G12" s="19"/>
      <c r="H12" s="6"/>
    </row>
    <row r="13" spans="1:9" x14ac:dyDescent="0.25">
      <c r="A13" s="2">
        <v>6</v>
      </c>
      <c r="B13" s="48" t="s">
        <v>7</v>
      </c>
      <c r="C13" s="49"/>
      <c r="D13" s="50"/>
      <c r="E13" s="7"/>
      <c r="F13" s="6">
        <v>150628.5</v>
      </c>
    </row>
    <row r="14" spans="1:9" x14ac:dyDescent="0.25">
      <c r="A14" s="30">
        <v>7</v>
      </c>
      <c r="B14" s="48" t="s">
        <v>26</v>
      </c>
      <c r="C14" s="50"/>
      <c r="D14" s="9"/>
      <c r="E14" s="7">
        <f>+E48</f>
        <v>43445643.909999996</v>
      </c>
      <c r="F14" s="6"/>
      <c r="I14" s="6"/>
    </row>
    <row r="15" spans="1:9" x14ac:dyDescent="0.25">
      <c r="A15" s="43" t="s">
        <v>8</v>
      </c>
      <c r="B15" s="44"/>
      <c r="C15" s="44"/>
      <c r="D15" s="45"/>
      <c r="E15" s="10">
        <f>+E8+E9+E10+E11+E12+E13-E14</f>
        <v>1802996.7400000021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6" t="s">
        <v>10</v>
      </c>
      <c r="C19" s="47"/>
      <c r="D19" s="51"/>
      <c r="E19" s="59">
        <f>164523.07+37212705.27</f>
        <v>37377228.340000004</v>
      </c>
      <c r="F19"/>
      <c r="G19"/>
    </row>
    <row r="20" spans="1:9" x14ac:dyDescent="0.25">
      <c r="A20" s="2">
        <v>2</v>
      </c>
      <c r="B20" s="46" t="s">
        <v>11</v>
      </c>
      <c r="C20" s="47"/>
      <c r="D20" s="51"/>
      <c r="E20" s="59"/>
      <c r="F20"/>
      <c r="G20"/>
    </row>
    <row r="21" spans="1:9" x14ac:dyDescent="0.25">
      <c r="A21" s="2">
        <v>3</v>
      </c>
      <c r="B21" s="46" t="s">
        <v>12</v>
      </c>
      <c r="C21" s="47"/>
      <c r="D21" s="51"/>
      <c r="E21" s="59"/>
      <c r="F21" s="19"/>
      <c r="G21"/>
    </row>
    <row r="22" spans="1:9" x14ac:dyDescent="0.25">
      <c r="A22" s="2">
        <v>4</v>
      </c>
      <c r="B22" s="46" t="s">
        <v>13</v>
      </c>
      <c r="C22" s="47"/>
      <c r="D22" s="47"/>
      <c r="E22" s="59"/>
      <c r="F22" s="19"/>
      <c r="G22"/>
      <c r="H22"/>
    </row>
    <row r="23" spans="1:9" x14ac:dyDescent="0.25">
      <c r="A23" s="2">
        <v>5</v>
      </c>
      <c r="B23" s="46" t="s">
        <v>14</v>
      </c>
      <c r="C23" s="47"/>
      <c r="D23" s="47"/>
      <c r="E23" s="59">
        <v>1350898.36</v>
      </c>
      <c r="F23"/>
      <c r="G23"/>
      <c r="H23"/>
    </row>
    <row r="24" spans="1:9" x14ac:dyDescent="0.25">
      <c r="A24" s="2">
        <v>6</v>
      </c>
      <c r="B24" s="46" t="s">
        <v>15</v>
      </c>
      <c r="C24" s="47"/>
      <c r="D24" s="47"/>
      <c r="E24" s="60"/>
      <c r="F24"/>
      <c r="G24" s="19"/>
      <c r="H24"/>
    </row>
    <row r="25" spans="1:9" x14ac:dyDescent="0.25">
      <c r="A25" s="2">
        <v>7</v>
      </c>
      <c r="B25" s="46" t="s">
        <v>16</v>
      </c>
      <c r="C25" s="47"/>
      <c r="D25" s="47"/>
      <c r="E25" s="59">
        <f>2454280.37+65.4+467591.01+24804+6</f>
        <v>2946746.7800000003</v>
      </c>
      <c r="F25" s="19"/>
      <c r="G25" s="6"/>
      <c r="H25"/>
      <c r="I25" s="6"/>
    </row>
    <row r="26" spans="1:9" x14ac:dyDescent="0.25">
      <c r="A26" s="2">
        <v>8</v>
      </c>
      <c r="B26" s="46" t="s">
        <v>17</v>
      </c>
      <c r="C26" s="47"/>
      <c r="D26" s="47"/>
      <c r="E26" s="59">
        <v>1372514.66</v>
      </c>
      <c r="F26"/>
      <c r="H26"/>
    </row>
    <row r="27" spans="1:9" x14ac:dyDescent="0.25">
      <c r="A27" s="2">
        <v>9</v>
      </c>
      <c r="B27" s="46" t="s">
        <v>18</v>
      </c>
      <c r="C27" s="47"/>
      <c r="D27" s="51"/>
      <c r="E27" s="59">
        <v>94638.5</v>
      </c>
      <c r="F27"/>
    </row>
    <row r="28" spans="1:9" x14ac:dyDescent="0.25">
      <c r="A28" s="2">
        <v>10</v>
      </c>
      <c r="B28" s="46" t="s">
        <v>19</v>
      </c>
      <c r="C28" s="47"/>
      <c r="D28" s="51"/>
      <c r="E28" s="59"/>
      <c r="F28"/>
    </row>
    <row r="29" spans="1:9" x14ac:dyDescent="0.25">
      <c r="A29" s="2">
        <v>11</v>
      </c>
      <c r="B29" s="46" t="s">
        <v>20</v>
      </c>
      <c r="C29" s="47"/>
      <c r="D29" s="47"/>
      <c r="E29" s="60"/>
      <c r="F29"/>
    </row>
    <row r="30" spans="1:9" x14ac:dyDescent="0.25">
      <c r="A30" s="2">
        <v>12</v>
      </c>
      <c r="B30" s="46" t="s">
        <v>43</v>
      </c>
      <c r="C30" s="47"/>
      <c r="D30" s="47"/>
      <c r="E30" s="60"/>
      <c r="F30" s="22"/>
    </row>
    <row r="31" spans="1:9" x14ac:dyDescent="0.25">
      <c r="A31" s="2">
        <v>13</v>
      </c>
      <c r="B31" s="46" t="s">
        <v>21</v>
      </c>
      <c r="C31" s="47"/>
      <c r="D31" s="47"/>
      <c r="E31" s="60"/>
      <c r="F31"/>
    </row>
    <row r="32" spans="1:9" x14ac:dyDescent="0.25">
      <c r="A32" s="2">
        <v>14</v>
      </c>
      <c r="B32" s="46" t="s">
        <v>22</v>
      </c>
      <c r="C32" s="47"/>
      <c r="D32" s="47"/>
      <c r="E32" s="60"/>
      <c r="F32"/>
    </row>
    <row r="33" spans="1:7" x14ac:dyDescent="0.25">
      <c r="A33" s="2">
        <v>15</v>
      </c>
      <c r="B33" s="46" t="s">
        <v>23</v>
      </c>
      <c r="C33" s="47"/>
      <c r="D33" s="47"/>
      <c r="E33" s="60"/>
      <c r="F33"/>
      <c r="G33"/>
    </row>
    <row r="34" spans="1:7" x14ac:dyDescent="0.25">
      <c r="A34" s="2">
        <v>16</v>
      </c>
      <c r="B34" s="46" t="s">
        <v>24</v>
      </c>
      <c r="C34" s="47"/>
      <c r="D34" s="47"/>
      <c r="E34" s="59"/>
      <c r="F34"/>
      <c r="G34"/>
    </row>
    <row r="35" spans="1:7" x14ac:dyDescent="0.25">
      <c r="A35" s="2">
        <v>17</v>
      </c>
      <c r="B35" s="46" t="s">
        <v>41</v>
      </c>
      <c r="C35" s="47"/>
      <c r="D35" s="47"/>
      <c r="E35" s="59">
        <v>184746.94</v>
      </c>
      <c r="F35" s="22"/>
      <c r="G35" s="22"/>
    </row>
    <row r="36" spans="1:7" x14ac:dyDescent="0.25">
      <c r="A36" s="2">
        <v>18</v>
      </c>
      <c r="B36" s="46" t="s">
        <v>39</v>
      </c>
      <c r="C36" s="47"/>
      <c r="D36" s="51"/>
      <c r="E36" s="59"/>
      <c r="F36" s="15"/>
      <c r="G36" s="15"/>
    </row>
    <row r="37" spans="1:7" ht="15" customHeight="1" x14ac:dyDescent="0.25">
      <c r="A37" s="2">
        <v>19</v>
      </c>
      <c r="B37" s="46" t="s">
        <v>35</v>
      </c>
      <c r="C37" s="47"/>
      <c r="D37" s="51"/>
      <c r="E37" s="59"/>
      <c r="F37" s="15"/>
      <c r="G37" s="15"/>
    </row>
    <row r="38" spans="1:7" x14ac:dyDescent="0.25">
      <c r="A38" s="2">
        <v>20</v>
      </c>
      <c r="B38" s="46" t="s">
        <v>36</v>
      </c>
      <c r="C38" s="47"/>
      <c r="D38" s="51"/>
      <c r="E38" s="5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5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59"/>
      <c r="F40" s="15"/>
    </row>
    <row r="41" spans="1:7" x14ac:dyDescent="0.25">
      <c r="A41" s="2">
        <v>23</v>
      </c>
      <c r="B41" s="48" t="s">
        <v>40</v>
      </c>
      <c r="C41" s="49"/>
      <c r="D41" s="50"/>
      <c r="E41" s="61"/>
      <c r="F41"/>
    </row>
    <row r="42" spans="1:7" x14ac:dyDescent="0.25">
      <c r="A42" s="2">
        <v>24</v>
      </c>
      <c r="B42" s="46" t="s">
        <v>45</v>
      </c>
      <c r="C42" s="47"/>
      <c r="D42" s="47"/>
      <c r="E42" s="61">
        <v>118870.33</v>
      </c>
      <c r="F42" s="22"/>
    </row>
    <row r="43" spans="1:7" x14ac:dyDescent="0.25">
      <c r="A43" s="2">
        <v>25</v>
      </c>
      <c r="B43" s="46" t="s">
        <v>42</v>
      </c>
      <c r="C43" s="47"/>
      <c r="D43" s="47"/>
      <c r="E43" s="61"/>
      <c r="F43" s="22"/>
    </row>
    <row r="44" spans="1:7" x14ac:dyDescent="0.25">
      <c r="A44" s="2">
        <v>26</v>
      </c>
      <c r="B44" s="52" t="s">
        <v>37</v>
      </c>
      <c r="C44" s="52"/>
      <c r="D44" s="52"/>
      <c r="E44" s="23"/>
      <c r="F44"/>
      <c r="G44"/>
    </row>
    <row r="45" spans="1:7" x14ac:dyDescent="0.25">
      <c r="A45" s="2">
        <v>27</v>
      </c>
      <c r="B45" s="52" t="s">
        <v>50</v>
      </c>
      <c r="C45" s="52"/>
      <c r="D45" s="52"/>
      <c r="E45" s="23"/>
      <c r="F45" s="22"/>
      <c r="G45" s="22"/>
    </row>
    <row r="46" spans="1:7" x14ac:dyDescent="0.25">
      <c r="A46" s="2">
        <v>28</v>
      </c>
      <c r="B46" s="52" t="s">
        <v>48</v>
      </c>
      <c r="C46" s="52"/>
      <c r="D46" s="52"/>
      <c r="E46" s="23"/>
      <c r="F46" s="22"/>
      <c r="G46" s="22"/>
    </row>
    <row r="47" spans="1:7" x14ac:dyDescent="0.25">
      <c r="A47" s="2">
        <v>29</v>
      </c>
      <c r="B47" s="46" t="s">
        <v>44</v>
      </c>
      <c r="C47" s="47"/>
      <c r="D47" s="51"/>
      <c r="E47" s="23"/>
      <c r="F47" s="22"/>
      <c r="G47" s="22"/>
    </row>
    <row r="48" spans="1:7" x14ac:dyDescent="0.25">
      <c r="A48" s="43" t="s">
        <v>25</v>
      </c>
      <c r="B48" s="44"/>
      <c r="C48" s="44"/>
      <c r="D48" s="45"/>
      <c r="E48" s="10">
        <f>SUM(E19:E47)</f>
        <v>43445643.909999996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zoomScale="98" zoomScaleNormal="98" workbookViewId="0">
      <selection activeCell="K49" sqref="K4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69">
        <v>1</v>
      </c>
      <c r="B8" s="70" t="s">
        <v>49</v>
      </c>
      <c r="C8" s="69" t="s">
        <v>47</v>
      </c>
      <c r="D8" s="62" t="s">
        <v>46</v>
      </c>
      <c r="E8" s="64">
        <v>6</v>
      </c>
    </row>
    <row r="9" spans="1:5" s="22" customFormat="1" ht="15" customHeight="1" x14ac:dyDescent="0.25">
      <c r="A9" s="25"/>
      <c r="B9" s="39"/>
      <c r="C9" s="25"/>
      <c r="D9" s="21" t="s">
        <v>86</v>
      </c>
      <c r="E9" s="63">
        <v>44000</v>
      </c>
    </row>
    <row r="10" spans="1:5" s="22" customFormat="1" ht="15" customHeight="1" x14ac:dyDescent="0.25">
      <c r="A10" s="25"/>
      <c r="B10" s="39"/>
      <c r="C10" s="25"/>
      <c r="D10" s="21" t="s">
        <v>87</v>
      </c>
      <c r="E10" s="63">
        <v>423591.01</v>
      </c>
    </row>
    <row r="11" spans="1:5" s="22" customFormat="1" ht="15" customHeight="1" x14ac:dyDescent="0.25">
      <c r="A11" s="25"/>
      <c r="B11" s="39"/>
      <c r="C11" s="25"/>
      <c r="D11" s="21" t="s">
        <v>88</v>
      </c>
      <c r="E11" s="63">
        <v>3806</v>
      </c>
    </row>
    <row r="12" spans="1:5" s="22" customFormat="1" ht="15" customHeight="1" x14ac:dyDescent="0.25">
      <c r="A12" s="25"/>
      <c r="B12" s="39"/>
      <c r="C12" s="25"/>
      <c r="D12" s="21" t="s">
        <v>89</v>
      </c>
      <c r="E12" s="63">
        <v>6000</v>
      </c>
    </row>
    <row r="13" spans="1:5" s="22" customFormat="1" ht="15" customHeight="1" x14ac:dyDescent="0.25">
      <c r="A13" s="25"/>
      <c r="B13" s="39"/>
      <c r="C13" s="25"/>
      <c r="D13" s="21" t="s">
        <v>90</v>
      </c>
      <c r="E13" s="63">
        <v>14998</v>
      </c>
    </row>
    <row r="14" spans="1:5" s="22" customFormat="1" ht="15" customHeight="1" x14ac:dyDescent="0.25">
      <c r="A14" s="25"/>
      <c r="B14" s="39"/>
      <c r="C14" s="25"/>
      <c r="D14" s="21" t="s">
        <v>69</v>
      </c>
      <c r="E14" s="63">
        <v>43908</v>
      </c>
    </row>
    <row r="15" spans="1:5" s="22" customFormat="1" ht="15" customHeight="1" x14ac:dyDescent="0.25">
      <c r="A15" s="25"/>
      <c r="B15" s="39"/>
      <c r="C15" s="25"/>
      <c r="D15" s="21" t="s">
        <v>64</v>
      </c>
      <c r="E15" s="63">
        <v>19000</v>
      </c>
    </row>
    <row r="16" spans="1:5" s="22" customFormat="1" ht="15" customHeight="1" x14ac:dyDescent="0.25">
      <c r="A16" s="25"/>
      <c r="B16" s="39"/>
      <c r="C16" s="25"/>
      <c r="D16" s="21" t="s">
        <v>53</v>
      </c>
      <c r="E16" s="63">
        <v>75359.210000000006</v>
      </c>
    </row>
    <row r="17" spans="1:5" s="22" customFormat="1" ht="15" hidden="1" customHeight="1" x14ac:dyDescent="0.25">
      <c r="A17" s="25"/>
      <c r="B17" s="39"/>
      <c r="C17" s="25"/>
      <c r="D17" s="21" t="s">
        <v>58</v>
      </c>
      <c r="E17" s="63">
        <v>75892.800000000003</v>
      </c>
    </row>
    <row r="18" spans="1:5" s="22" customFormat="1" ht="15" hidden="1" customHeight="1" x14ac:dyDescent="0.25">
      <c r="A18" s="25"/>
      <c r="B18" s="39"/>
      <c r="C18" s="25"/>
      <c r="D18" s="21" t="s">
        <v>58</v>
      </c>
      <c r="E18" s="63">
        <v>13848</v>
      </c>
    </row>
    <row r="19" spans="1:5" s="22" customFormat="1" ht="15" hidden="1" customHeight="1" x14ac:dyDescent="0.25">
      <c r="A19" s="25"/>
      <c r="B19" s="39"/>
      <c r="C19" s="25"/>
      <c r="D19" s="21" t="s">
        <v>58</v>
      </c>
      <c r="E19" s="63">
        <v>73442.350000000006</v>
      </c>
    </row>
    <row r="20" spans="1:5" s="22" customFormat="1" ht="15" hidden="1" customHeight="1" x14ac:dyDescent="0.25">
      <c r="A20" s="25"/>
      <c r="B20" s="39"/>
      <c r="C20" s="25"/>
      <c r="D20" s="21" t="s">
        <v>58</v>
      </c>
      <c r="E20" s="63">
        <v>36687.599999999999</v>
      </c>
    </row>
    <row r="21" spans="1:5" s="22" customFormat="1" ht="15" hidden="1" customHeight="1" x14ac:dyDescent="0.25">
      <c r="A21" s="25"/>
      <c r="B21" s="39"/>
      <c r="C21" s="25"/>
      <c r="D21" s="21" t="s">
        <v>58</v>
      </c>
      <c r="E21" s="63">
        <v>3000</v>
      </c>
    </row>
    <row r="22" spans="1:5" s="22" customFormat="1" ht="15" customHeight="1" x14ac:dyDescent="0.25">
      <c r="A22" s="25"/>
      <c r="B22" s="39"/>
      <c r="C22" s="25"/>
      <c r="D22" s="21" t="s">
        <v>58</v>
      </c>
      <c r="E22" s="63">
        <f>SUM(E17:E21)</f>
        <v>202870.75000000003</v>
      </c>
    </row>
    <row r="23" spans="1:5" s="22" customFormat="1" ht="15" customHeight="1" x14ac:dyDescent="0.25">
      <c r="A23" s="25"/>
      <c r="B23" s="39"/>
      <c r="C23" s="25"/>
      <c r="D23" s="21" t="s">
        <v>61</v>
      </c>
      <c r="E23" s="63">
        <v>90000</v>
      </c>
    </row>
    <row r="24" spans="1:5" s="22" customFormat="1" ht="15" hidden="1" customHeight="1" x14ac:dyDescent="0.25">
      <c r="A24" s="25"/>
      <c r="B24" s="39"/>
      <c r="C24" s="25"/>
      <c r="D24" s="21" t="s">
        <v>70</v>
      </c>
      <c r="E24" s="63">
        <v>324000</v>
      </c>
    </row>
    <row r="25" spans="1:5" s="22" customFormat="1" ht="15" hidden="1" customHeight="1" x14ac:dyDescent="0.25">
      <c r="A25" s="25"/>
      <c r="B25" s="39"/>
      <c r="C25" s="25"/>
      <c r="D25" s="21" t="s">
        <v>70</v>
      </c>
      <c r="E25" s="63">
        <v>324000</v>
      </c>
    </row>
    <row r="26" spans="1:5" s="22" customFormat="1" ht="15" customHeight="1" x14ac:dyDescent="0.25">
      <c r="A26" s="25"/>
      <c r="B26" s="39"/>
      <c r="C26" s="25"/>
      <c r="D26" s="21" t="s">
        <v>70</v>
      </c>
      <c r="E26" s="63">
        <f>SUM(E24:E25)</f>
        <v>648000</v>
      </c>
    </row>
    <row r="27" spans="1:5" s="22" customFormat="1" ht="15" customHeight="1" x14ac:dyDescent="0.25">
      <c r="A27" s="25"/>
      <c r="B27" s="39"/>
      <c r="C27" s="25"/>
      <c r="D27" s="21" t="s">
        <v>57</v>
      </c>
      <c r="E27" s="63">
        <v>54000</v>
      </c>
    </row>
    <row r="28" spans="1:5" s="22" customFormat="1" ht="15" customHeight="1" x14ac:dyDescent="0.25">
      <c r="A28" s="25"/>
      <c r="B28" s="39"/>
      <c r="C28" s="25"/>
      <c r="D28" s="21" t="s">
        <v>67</v>
      </c>
      <c r="E28" s="63">
        <v>52800</v>
      </c>
    </row>
    <row r="29" spans="1:5" s="22" customFormat="1" ht="15" customHeight="1" x14ac:dyDescent="0.25">
      <c r="A29" s="25"/>
      <c r="B29" s="39"/>
      <c r="C29" s="25"/>
      <c r="D29" s="21" t="s">
        <v>71</v>
      </c>
      <c r="E29" s="63">
        <v>50220</v>
      </c>
    </row>
    <row r="30" spans="1:5" s="22" customFormat="1" ht="15" customHeight="1" x14ac:dyDescent="0.25">
      <c r="A30" s="25"/>
      <c r="B30" s="39"/>
      <c r="C30" s="25"/>
      <c r="D30" s="21" t="s">
        <v>65</v>
      </c>
      <c r="E30" s="63">
        <v>27540</v>
      </c>
    </row>
    <row r="31" spans="1:5" s="22" customFormat="1" ht="15" customHeight="1" x14ac:dyDescent="0.25">
      <c r="A31" s="25"/>
      <c r="B31" s="39"/>
      <c r="C31" s="25"/>
      <c r="D31" s="21" t="s">
        <v>54</v>
      </c>
      <c r="E31" s="63">
        <v>4776</v>
      </c>
    </row>
    <row r="32" spans="1:5" s="22" customFormat="1" ht="15" customHeight="1" x14ac:dyDescent="0.25">
      <c r="A32" s="25"/>
      <c r="B32" s="39"/>
      <c r="C32" s="25"/>
      <c r="D32" s="21" t="s">
        <v>60</v>
      </c>
      <c r="E32" s="63">
        <v>130733.98</v>
      </c>
    </row>
    <row r="33" spans="1:5" s="22" customFormat="1" ht="15" hidden="1" customHeight="1" x14ac:dyDescent="0.25">
      <c r="A33" s="25"/>
      <c r="B33" s="39"/>
      <c r="C33" s="25"/>
      <c r="D33" s="21" t="s">
        <v>56</v>
      </c>
      <c r="E33" s="63">
        <v>108268.8</v>
      </c>
    </row>
    <row r="34" spans="1:5" s="22" customFormat="1" ht="15" hidden="1" customHeight="1" x14ac:dyDescent="0.25">
      <c r="A34" s="25"/>
      <c r="B34" s="39"/>
      <c r="C34" s="25"/>
      <c r="D34" s="21" t="s">
        <v>56</v>
      </c>
      <c r="E34" s="63">
        <v>7200</v>
      </c>
    </row>
    <row r="35" spans="1:5" s="22" customFormat="1" ht="15" hidden="1" customHeight="1" x14ac:dyDescent="0.25">
      <c r="A35" s="25"/>
      <c r="B35" s="39"/>
      <c r="C35" s="25"/>
      <c r="D35" s="21" t="s">
        <v>56</v>
      </c>
      <c r="E35" s="63">
        <v>15600</v>
      </c>
    </row>
    <row r="36" spans="1:5" s="22" customFormat="1" ht="15" customHeight="1" x14ac:dyDescent="0.25">
      <c r="A36" s="25"/>
      <c r="B36" s="39"/>
      <c r="C36" s="25"/>
      <c r="D36" s="21" t="s">
        <v>56</v>
      </c>
      <c r="E36" s="63">
        <f>SUM(E33:E35)</f>
        <v>131068.8</v>
      </c>
    </row>
    <row r="37" spans="1:5" s="22" customFormat="1" ht="15" customHeight="1" x14ac:dyDescent="0.25">
      <c r="A37" s="25"/>
      <c r="B37" s="39"/>
      <c r="C37" s="25"/>
      <c r="D37" s="21" t="s">
        <v>66</v>
      </c>
      <c r="E37" s="63">
        <f>6000+65.4</f>
        <v>6065.4</v>
      </c>
    </row>
    <row r="38" spans="1:5" s="22" customFormat="1" ht="15" hidden="1" customHeight="1" x14ac:dyDescent="0.25">
      <c r="A38" s="25"/>
      <c r="B38" s="39"/>
      <c r="C38" s="25"/>
      <c r="D38" s="21" t="s">
        <v>55</v>
      </c>
      <c r="E38" s="63">
        <v>134761</v>
      </c>
    </row>
    <row r="39" spans="1:5" s="22" customFormat="1" ht="15" hidden="1" customHeight="1" x14ac:dyDescent="0.25">
      <c r="A39" s="25"/>
      <c r="B39" s="39"/>
      <c r="C39" s="25"/>
      <c r="D39" s="21" t="s">
        <v>55</v>
      </c>
      <c r="E39" s="63">
        <v>85560</v>
      </c>
    </row>
    <row r="40" spans="1:5" s="22" customFormat="1" ht="15" hidden="1" customHeight="1" x14ac:dyDescent="0.25">
      <c r="A40" s="25"/>
      <c r="B40" s="39"/>
      <c r="C40" s="25"/>
      <c r="D40" s="21" t="s">
        <v>55</v>
      </c>
      <c r="E40" s="63">
        <v>168000</v>
      </c>
    </row>
    <row r="41" spans="1:5" s="22" customFormat="1" ht="15" customHeight="1" x14ac:dyDescent="0.25">
      <c r="A41" s="25"/>
      <c r="B41" s="39"/>
      <c r="C41" s="25"/>
      <c r="D41" s="21" t="s">
        <v>55</v>
      </c>
      <c r="E41" s="63">
        <f>SUM(E38:E40)</f>
        <v>388321</v>
      </c>
    </row>
    <row r="42" spans="1:5" s="22" customFormat="1" ht="15" customHeight="1" x14ac:dyDescent="0.25">
      <c r="A42" s="25"/>
      <c r="B42" s="39"/>
      <c r="C42" s="25"/>
      <c r="D42" s="21" t="s">
        <v>62</v>
      </c>
      <c r="E42" s="63">
        <v>8760</v>
      </c>
    </row>
    <row r="43" spans="1:5" s="22" customFormat="1" ht="15" hidden="1" customHeight="1" x14ac:dyDescent="0.25">
      <c r="A43" s="25"/>
      <c r="B43" s="39"/>
      <c r="C43" s="25"/>
      <c r="D43" s="21" t="s">
        <v>68</v>
      </c>
      <c r="E43" s="63">
        <v>55902.63</v>
      </c>
    </row>
    <row r="44" spans="1:5" s="22" customFormat="1" ht="15" hidden="1" customHeight="1" x14ac:dyDescent="0.25">
      <c r="A44" s="25"/>
      <c r="B44" s="39"/>
      <c r="C44" s="25"/>
      <c r="D44" s="21" t="s">
        <v>68</v>
      </c>
      <c r="E44" s="63">
        <v>19500</v>
      </c>
    </row>
    <row r="45" spans="1:5" s="22" customFormat="1" ht="15" customHeight="1" x14ac:dyDescent="0.25">
      <c r="A45" s="25"/>
      <c r="B45" s="39"/>
      <c r="C45" s="25"/>
      <c r="D45" s="21" t="s">
        <v>68</v>
      </c>
      <c r="E45" s="63">
        <f>SUM(E43:E44)</f>
        <v>75402.63</v>
      </c>
    </row>
    <row r="46" spans="1:5" s="22" customFormat="1" ht="15" hidden="1" customHeight="1" x14ac:dyDescent="0.25">
      <c r="A46" s="25"/>
      <c r="B46" s="39"/>
      <c r="C46" s="25"/>
      <c r="D46" s="21" t="s">
        <v>59</v>
      </c>
      <c r="E46" s="63">
        <v>108000</v>
      </c>
    </row>
    <row r="47" spans="1:5" s="22" customFormat="1" ht="15" hidden="1" customHeight="1" x14ac:dyDescent="0.25">
      <c r="A47" s="25"/>
      <c r="B47" s="39"/>
      <c r="C47" s="25"/>
      <c r="D47" s="21" t="s">
        <v>59</v>
      </c>
      <c r="E47" s="63">
        <v>137520</v>
      </c>
    </row>
    <row r="48" spans="1:5" s="22" customFormat="1" ht="15" customHeight="1" x14ac:dyDescent="0.25">
      <c r="A48" s="25"/>
      <c r="B48" s="39"/>
      <c r="C48" s="25"/>
      <c r="D48" s="21" t="s">
        <v>59</v>
      </c>
      <c r="E48" s="63">
        <f>SUM(E46:E47)</f>
        <v>245520</v>
      </c>
    </row>
    <row r="49" spans="1:5" s="22" customFormat="1" ht="15" customHeight="1" x14ac:dyDescent="0.25">
      <c r="A49" s="25"/>
      <c r="B49" s="39"/>
      <c r="C49" s="25"/>
      <c r="D49" s="21" t="s">
        <v>63</v>
      </c>
      <c r="E49" s="63">
        <v>200000</v>
      </c>
    </row>
    <row r="50" spans="1:5" s="22" customFormat="1" ht="15" customHeight="1" x14ac:dyDescent="0.25">
      <c r="A50" s="25"/>
      <c r="B50" s="39"/>
      <c r="C50" s="25"/>
      <c r="D50" s="21"/>
      <c r="E50" s="38">
        <f>+E8+E9+E10+E11+E12+E13+E14+E15+E16+E22+E23+E26+E27+E28+E29+E30+E31+E32+E36+E37+E41+E42+E45+E48+E49</f>
        <v>2946746.78</v>
      </c>
    </row>
    <row r="51" spans="1:5" s="22" customFormat="1" ht="15" customHeight="1" x14ac:dyDescent="0.25">
      <c r="A51" s="25">
        <v>2</v>
      </c>
      <c r="B51" s="65" t="s">
        <v>78</v>
      </c>
      <c r="C51" s="25" t="s">
        <v>81</v>
      </c>
      <c r="D51" s="65" t="s">
        <v>72</v>
      </c>
      <c r="E51" s="67">
        <v>4248.3100000000004</v>
      </c>
    </row>
    <row r="52" spans="1:5" s="22" customFormat="1" ht="15" customHeight="1" x14ac:dyDescent="0.25">
      <c r="A52" s="25"/>
      <c r="B52" s="65" t="s">
        <v>78</v>
      </c>
      <c r="C52" s="25"/>
      <c r="D52" s="65" t="s">
        <v>73</v>
      </c>
      <c r="E52" s="67">
        <v>874335</v>
      </c>
    </row>
    <row r="53" spans="1:5" s="22" customFormat="1" ht="15" hidden="1" customHeight="1" x14ac:dyDescent="0.25">
      <c r="A53" s="25"/>
      <c r="B53" s="65" t="s">
        <v>78</v>
      </c>
      <c r="C53" s="25"/>
      <c r="D53" s="65" t="s">
        <v>74</v>
      </c>
      <c r="E53" s="68">
        <v>26312</v>
      </c>
    </row>
    <row r="54" spans="1:5" s="22" customFormat="1" ht="15" hidden="1" customHeight="1" x14ac:dyDescent="0.25">
      <c r="A54" s="25"/>
      <c r="B54" s="65" t="s">
        <v>78</v>
      </c>
      <c r="C54" s="25"/>
      <c r="D54" s="65" t="s">
        <v>74</v>
      </c>
      <c r="E54" s="68">
        <v>3939.87</v>
      </c>
    </row>
    <row r="55" spans="1:5" s="22" customFormat="1" ht="15" hidden="1" customHeight="1" x14ac:dyDescent="0.25">
      <c r="A55" s="25"/>
      <c r="B55" s="65" t="s">
        <v>78</v>
      </c>
      <c r="C55" s="25"/>
      <c r="D55" s="65" t="s">
        <v>74</v>
      </c>
      <c r="E55" s="68">
        <v>111710.5</v>
      </c>
    </row>
    <row r="56" spans="1:5" s="22" customFormat="1" ht="15" hidden="1" customHeight="1" x14ac:dyDescent="0.25">
      <c r="A56" s="25"/>
      <c r="B56" s="65" t="s">
        <v>78</v>
      </c>
      <c r="C56" s="25"/>
      <c r="D56" s="65" t="s">
        <v>74</v>
      </c>
      <c r="E56" s="68">
        <v>27016</v>
      </c>
    </row>
    <row r="57" spans="1:5" s="22" customFormat="1" ht="15" hidden="1" customHeight="1" x14ac:dyDescent="0.25">
      <c r="A57" s="25"/>
      <c r="B57" s="65" t="s">
        <v>78</v>
      </c>
      <c r="C57" s="25"/>
      <c r="D57" s="65" t="s">
        <v>74</v>
      </c>
      <c r="E57" s="68">
        <v>13134</v>
      </c>
    </row>
    <row r="58" spans="1:5" s="22" customFormat="1" ht="15" customHeight="1" x14ac:dyDescent="0.25">
      <c r="A58" s="25"/>
      <c r="B58" s="65" t="s">
        <v>78</v>
      </c>
      <c r="C58" s="25"/>
      <c r="D58" s="65" t="s">
        <v>74</v>
      </c>
      <c r="E58" s="67">
        <f>SUBTOTAL(9,E53:E57)</f>
        <v>182112.37</v>
      </c>
    </row>
    <row r="59" spans="1:5" s="22" customFormat="1" ht="15" hidden="1" customHeight="1" x14ac:dyDescent="0.25">
      <c r="A59" s="25"/>
      <c r="B59" s="65" t="s">
        <v>78</v>
      </c>
      <c r="C59" s="25"/>
      <c r="D59" s="65" t="s">
        <v>75</v>
      </c>
      <c r="E59" s="68">
        <v>121968</v>
      </c>
    </row>
    <row r="60" spans="1:5" s="22" customFormat="1" ht="15" hidden="1" customHeight="1" x14ac:dyDescent="0.25">
      <c r="A60" s="25"/>
      <c r="B60" s="65" t="s">
        <v>78</v>
      </c>
      <c r="C60" s="25"/>
      <c r="D60" s="65" t="s">
        <v>75</v>
      </c>
      <c r="E60" s="68">
        <v>21326.799999999999</v>
      </c>
    </row>
    <row r="61" spans="1:5" s="22" customFormat="1" ht="15" hidden="1" customHeight="1" x14ac:dyDescent="0.25">
      <c r="A61" s="25"/>
      <c r="B61" s="65" t="s">
        <v>78</v>
      </c>
      <c r="C61" s="25"/>
      <c r="D61" s="65" t="s">
        <v>75</v>
      </c>
      <c r="E61" s="68">
        <v>38445</v>
      </c>
    </row>
    <row r="62" spans="1:5" s="22" customFormat="1" ht="15" hidden="1" customHeight="1" x14ac:dyDescent="0.25">
      <c r="A62" s="25"/>
      <c r="B62" s="65" t="s">
        <v>78</v>
      </c>
      <c r="C62" s="25"/>
      <c r="D62" s="65" t="s">
        <v>75</v>
      </c>
      <c r="E62" s="68">
        <v>14052.5</v>
      </c>
    </row>
    <row r="63" spans="1:5" s="22" customFormat="1" ht="15" hidden="1" customHeight="1" x14ac:dyDescent="0.25">
      <c r="A63" s="25"/>
      <c r="B63" s="65" t="s">
        <v>78</v>
      </c>
      <c r="C63" s="25"/>
      <c r="D63" s="65" t="s">
        <v>75</v>
      </c>
      <c r="E63" s="68">
        <v>1984.62</v>
      </c>
    </row>
    <row r="64" spans="1:5" s="22" customFormat="1" ht="15" customHeight="1" x14ac:dyDescent="0.25">
      <c r="A64" s="25"/>
      <c r="B64" s="65" t="s">
        <v>78</v>
      </c>
      <c r="C64" s="25"/>
      <c r="D64" s="65" t="s">
        <v>75</v>
      </c>
      <c r="E64" s="67">
        <f>SUBTOTAL(9,E59:E63)</f>
        <v>197776.91999999998</v>
      </c>
    </row>
    <row r="65" spans="1:5" hidden="1" x14ac:dyDescent="0.25">
      <c r="A65" s="5"/>
      <c r="B65" s="65" t="s">
        <v>78</v>
      </c>
      <c r="C65" s="40"/>
      <c r="D65" s="65" t="s">
        <v>76</v>
      </c>
      <c r="E65" s="68">
        <v>48632.76</v>
      </c>
    </row>
    <row r="66" spans="1:5" hidden="1" x14ac:dyDescent="0.25">
      <c r="A66" s="5"/>
      <c r="B66" s="65" t="s">
        <v>78</v>
      </c>
      <c r="C66" s="40"/>
      <c r="D66" s="65" t="s">
        <v>76</v>
      </c>
      <c r="E66" s="68">
        <v>65409.3</v>
      </c>
    </row>
    <row r="67" spans="1:5" x14ac:dyDescent="0.25">
      <c r="A67" s="5"/>
      <c r="B67" s="65" t="s">
        <v>78</v>
      </c>
      <c r="C67" s="40"/>
      <c r="D67" s="65" t="s">
        <v>76</v>
      </c>
      <c r="E67" s="67">
        <f>SUBTOTAL(9,E65:E66)</f>
        <v>114042.06</v>
      </c>
    </row>
    <row r="68" spans="1:5" s="22" customFormat="1" x14ac:dyDescent="0.25">
      <c r="A68" s="5"/>
      <c r="B68" s="65"/>
      <c r="C68" s="40"/>
      <c r="D68" s="65"/>
      <c r="E68" s="66">
        <f>+E51+E52+E58+E64+E67</f>
        <v>1372514.6600000001</v>
      </c>
    </row>
    <row r="69" spans="1:5" x14ac:dyDescent="0.25">
      <c r="A69" s="5">
        <v>3</v>
      </c>
      <c r="B69" s="65" t="s">
        <v>79</v>
      </c>
      <c r="C69" s="40" t="s">
        <v>82</v>
      </c>
      <c r="D69" s="65" t="s">
        <v>75</v>
      </c>
      <c r="E69" s="66">
        <v>94638.5</v>
      </c>
    </row>
    <row r="70" spans="1:5" x14ac:dyDescent="0.25">
      <c r="A70" s="5">
        <v>4</v>
      </c>
      <c r="B70" s="65" t="s">
        <v>80</v>
      </c>
      <c r="C70" s="40"/>
      <c r="D70" s="65" t="s">
        <v>77</v>
      </c>
      <c r="E70" s="66">
        <v>1350898.36</v>
      </c>
    </row>
    <row r="71" spans="1:5" x14ac:dyDescent="0.25">
      <c r="A71" s="5">
        <v>5</v>
      </c>
      <c r="B71" s="42">
        <v>931</v>
      </c>
      <c r="C71" s="40" t="s">
        <v>83</v>
      </c>
      <c r="D71" s="41" t="s">
        <v>84</v>
      </c>
      <c r="E71" s="66">
        <v>184746.94</v>
      </c>
    </row>
    <row r="72" spans="1:5" x14ac:dyDescent="0.25">
      <c r="A72" s="5">
        <v>6</v>
      </c>
      <c r="B72" s="5"/>
      <c r="C72" s="40"/>
      <c r="D72" s="41" t="s">
        <v>85</v>
      </c>
      <c r="E72" s="66">
        <v>118870.33</v>
      </c>
    </row>
    <row r="73" spans="1:5" ht="18.75" x14ac:dyDescent="0.3">
      <c r="A73" s="5"/>
      <c r="B73" s="5"/>
      <c r="C73" s="40"/>
      <c r="D73" s="41"/>
      <c r="E73" s="71">
        <f>+E50+E68+E69+E70+E71+E72</f>
        <v>6068415.5700000003</v>
      </c>
    </row>
    <row r="74" spans="1:5" x14ac:dyDescent="0.25">
      <c r="A74" s="5"/>
      <c r="B74" s="5"/>
      <c r="C74" s="40"/>
      <c r="D74" s="41"/>
      <c r="E74" s="40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2025-10-02T11:23:17Z</dcterms:modified>
</cp:coreProperties>
</file>