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'!$A$7:$E$11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2"/>
  <c r="E52" i="2" s="1"/>
  <c r="E51" i="2"/>
  <c r="E47" i="2"/>
  <c r="E43" i="2"/>
  <c r="E40" i="2"/>
  <c r="E35" i="2"/>
  <c r="E18" i="2" l="1"/>
  <c r="E20" i="2"/>
  <c r="E19" i="2"/>
  <c r="E16" i="2"/>
  <c r="E15" i="2"/>
  <c r="E14" i="2"/>
  <c r="E11" i="2"/>
  <c r="E25" i="1"/>
  <c r="E10" i="1"/>
  <c r="E41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<sst xmlns="http://schemas.openxmlformats.org/spreadsheetml/2006/main" count="112" uniqueCount="104">
  <si>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</si>
  <si>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</si>
  <si>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</si>
  <si>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</si>
  <si>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</si>
  <si>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</si>
  <si>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</si>
  <si>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</si>
  <si>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</si>
  <si>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</si>
  <si>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</si>
  <si>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</si>
  <si>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</si>
  <si>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</si>
  <si>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</si>
  <si>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</si>
  <si>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</si>
  <si>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</si>
  <si>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</si>
  <si>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</si>
  <si>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</si>
  <si>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</si>
  <si>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</si>
  <si>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</si>
  <si>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</si>
  <si>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</si>
  <si>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</si>
  <si>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</si>
  <si>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</si>
  <si>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</si>
  <si>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</si>
  <si>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</si>
  <si>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</si>
  <si>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</si>
  <si>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</si>
  <si>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</si>
  <si>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</si>
  <si>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</si>
  <si>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</si>
  <si>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</si>
  <si>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</si>
  <si>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</si>
  <si>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</si>
  <si>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</si>
  <si>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</si>
  <si>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</si>
  <si>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</si>
  <si>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</si>
  <si>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</si>
  <si>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</si>
  <si>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</si>
  <si>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</si>
  <si>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Лекови по посебном режиму ц листа</t>
  </si>
  <si>
    <t>10.12.2025.</t>
  </si>
  <si>
    <t>SRBIJA GAS</t>
  </si>
  <si>
    <t>ENERGENTI</t>
  </si>
  <si>
    <t>11.12.2025.</t>
  </si>
  <si>
    <t>ZAVOD ZA JAVNO ZDRAVLJE</t>
  </si>
  <si>
    <t>CRNICA</t>
  </si>
  <si>
    <t>POSTA</t>
  </si>
  <si>
    <t>DUNAV</t>
  </si>
  <si>
    <t>BRKA</t>
  </si>
  <si>
    <t>HELIJANT</t>
  </si>
  <si>
    <t>UNIVERZITET U KRAGUJEVCU</t>
  </si>
  <si>
    <t>TELEKOM</t>
  </si>
  <si>
    <t>VISARIS</t>
  </si>
  <si>
    <t>PARCOMP</t>
  </si>
  <si>
    <t>MEDIPRO</t>
  </si>
  <si>
    <t>FORUM</t>
  </si>
  <si>
    <t>TERMO PLUS</t>
  </si>
  <si>
    <t>MUP PARACIN</t>
  </si>
  <si>
    <t>MILETIC KOMERC</t>
  </si>
  <si>
    <t>ADOC D.O.O. Beograd</t>
  </si>
  <si>
    <t>Amicus SRB d.o.o.</t>
  </si>
  <si>
    <t>Boehringer Ingelheim Serbia d.o.o. Beogr</t>
  </si>
  <si>
    <t>Farmalogist d.o.o.</t>
  </si>
  <si>
    <t>INPHARM CO DOO</t>
  </si>
  <si>
    <t>PharmaSwiss doo</t>
  </si>
  <si>
    <t>PHOENIX PHARMA DOO BEOGRAD</t>
  </si>
  <si>
    <t>Sopharma Trading</t>
  </si>
  <si>
    <t>VEGA DOO</t>
  </si>
  <si>
    <t>Narcissus d.o.o.</t>
  </si>
  <si>
    <t>ORTHOAID DOO BEOGRAD</t>
  </si>
  <si>
    <t>EPS AD  BEOGRAD</t>
  </si>
  <si>
    <t>SUPERLAB DOO</t>
  </si>
  <si>
    <t>ZOREX PHARMA DOO</t>
  </si>
  <si>
    <t>MAYMEDICA DOO BEOGRAD</t>
  </si>
  <si>
    <t>TEAMEDICAL doo</t>
  </si>
  <si>
    <t>Yunycom d.o.o.</t>
  </si>
  <si>
    <t>071</t>
  </si>
  <si>
    <t>073</t>
  </si>
  <si>
    <t>074</t>
  </si>
  <si>
    <t>078</t>
  </si>
  <si>
    <t>07C</t>
  </si>
  <si>
    <t>085</t>
  </si>
  <si>
    <t>086</t>
  </si>
  <si>
    <t>O7v-33</t>
  </si>
  <si>
    <t>LEK</t>
  </si>
  <si>
    <t>CITOSTATIK</t>
  </si>
  <si>
    <t>LEK SA C LISTE</t>
  </si>
  <si>
    <t>IMPLANTI</t>
  </si>
  <si>
    <t>SANITETSKI</t>
  </si>
  <si>
    <t>REAGENSI</t>
  </si>
  <si>
    <t>MATERIJALNI VARIJABILA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</si>
</sst>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4" fontId="4" fillId="0" borderId="1" xfId="0" applyNumberFormat="1" applyFont="1" applyBorder="1" applyAlignment="1">
      <alignment horizont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3" sqref="E23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56</v>
      </c>
    </row>
    <row r="7" spans="1:9" ht="18.75" x14ac:dyDescent="0.3">
      <c r="A7" s="56" t="s">
        <v>3</v>
      </c>
      <c r="B7" s="57"/>
      <c r="C7" s="58"/>
      <c r="D7" s="10" t="s">
        <v>56</v>
      </c>
      <c r="E7" s="9">
        <f>+E15</f>
        <v>2268672.6300000008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3135649.4</v>
      </c>
      <c r="H8" s="6"/>
    </row>
    <row r="9" spans="1:9" x14ac:dyDescent="0.25">
      <c r="A9" s="2">
        <v>2</v>
      </c>
      <c r="B9" s="47" t="s">
        <v>4</v>
      </c>
      <c r="C9" s="48"/>
      <c r="D9" s="49"/>
      <c r="E9" s="8"/>
      <c r="F9"/>
      <c r="G9"/>
    </row>
    <row r="10" spans="1:9" x14ac:dyDescent="0.25">
      <c r="A10" s="2">
        <v>3</v>
      </c>
      <c r="B10" s="47" t="s">
        <v>37</v>
      </c>
      <c r="C10" s="48"/>
      <c r="D10" s="49"/>
      <c r="E10" s="7">
        <f>6184572.88+1310851.96</f>
        <v>7495424.8399999999</v>
      </c>
      <c r="F10" s="18"/>
      <c r="G10" s="18"/>
      <c r="H10" s="6"/>
    </row>
    <row r="11" spans="1:9" x14ac:dyDescent="0.25">
      <c r="A11" s="2">
        <v>4</v>
      </c>
      <c r="B11" s="47" t="s">
        <v>5</v>
      </c>
      <c r="C11" s="48"/>
      <c r="D11" s="49"/>
      <c r="E11" s="8"/>
      <c r="F11" s="18"/>
      <c r="G11"/>
      <c r="H11" s="6"/>
    </row>
    <row r="12" spans="1:9" ht="16.5" customHeight="1" x14ac:dyDescent="0.25">
      <c r="A12" s="2">
        <v>5</v>
      </c>
      <c r="B12" s="47" t="s">
        <v>6</v>
      </c>
      <c r="C12" s="48"/>
      <c r="D12" s="49"/>
      <c r="E12" s="7">
        <v>4650</v>
      </c>
      <c r="F12" s="18"/>
      <c r="G12" s="18"/>
      <c r="H12" s="6"/>
    </row>
    <row r="13" spans="1:9" x14ac:dyDescent="0.25">
      <c r="A13" s="2">
        <v>6</v>
      </c>
      <c r="B13" s="53" t="s">
        <v>7</v>
      </c>
      <c r="C13" s="54"/>
      <c r="D13" s="55"/>
      <c r="E13" s="7"/>
      <c r="F13" s="6">
        <v>150628.5</v>
      </c>
    </row>
    <row r="14" spans="1:9" x14ac:dyDescent="0.25">
      <c r="A14" s="28">
        <v>7</v>
      </c>
      <c r="B14" s="53" t="s">
        <v>25</v>
      </c>
      <c r="C14" s="54"/>
      <c r="D14" s="55"/>
      <c r="E14" s="7">
        <f>+E50</f>
        <v>8367051.6099999994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9">
        <f>+E8+E9+E10+E11+E12+E13-E14</f>
        <v>2268672.6300000008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7" t="s">
        <v>10</v>
      </c>
      <c r="C19" s="48"/>
      <c r="D19" s="49"/>
      <c r="E19" s="36"/>
      <c r="F19"/>
      <c r="G19"/>
    </row>
    <row r="20" spans="1:9" x14ac:dyDescent="0.25">
      <c r="A20" s="2">
        <v>2</v>
      </c>
      <c r="B20" s="47" t="s">
        <v>11</v>
      </c>
      <c r="C20" s="48"/>
      <c r="D20" s="49"/>
      <c r="E20" s="36"/>
      <c r="F20"/>
      <c r="G20"/>
    </row>
    <row r="21" spans="1:9" x14ac:dyDescent="0.25">
      <c r="A21" s="2">
        <v>3</v>
      </c>
      <c r="B21" s="47" t="s">
        <v>12</v>
      </c>
      <c r="C21" s="48"/>
      <c r="D21" s="49"/>
      <c r="E21" s="36"/>
      <c r="F21" s="18"/>
      <c r="G21"/>
    </row>
    <row r="22" spans="1:9" x14ac:dyDescent="0.25">
      <c r="A22" s="2">
        <v>4</v>
      </c>
      <c r="B22" s="47" t="s">
        <v>13</v>
      </c>
      <c r="C22" s="48"/>
      <c r="D22" s="48"/>
      <c r="E22" s="36"/>
      <c r="F22" s="18"/>
      <c r="G22"/>
      <c r="H22"/>
    </row>
    <row r="23" spans="1:9" x14ac:dyDescent="0.25">
      <c r="A23" s="2">
        <v>5</v>
      </c>
      <c r="B23" s="47" t="s">
        <v>14</v>
      </c>
      <c r="C23" s="48"/>
      <c r="D23" s="48"/>
      <c r="E23" s="36">
        <v>1236646.8</v>
      </c>
      <c r="F23"/>
      <c r="G23"/>
      <c r="H23"/>
    </row>
    <row r="24" spans="1:9" x14ac:dyDescent="0.25">
      <c r="A24" s="2">
        <v>6</v>
      </c>
      <c r="B24" s="47" t="s">
        <v>15</v>
      </c>
      <c r="C24" s="48"/>
      <c r="D24" s="48"/>
      <c r="E24" s="37"/>
      <c r="F24"/>
      <c r="G24" s="18"/>
      <c r="H24"/>
    </row>
    <row r="25" spans="1:9" x14ac:dyDescent="0.25">
      <c r="A25" s="2">
        <v>7</v>
      </c>
      <c r="B25" s="47" t="s">
        <v>16</v>
      </c>
      <c r="C25" s="48"/>
      <c r="D25" s="48"/>
      <c r="E25" s="36">
        <f>16270+18800+37.73+6</f>
        <v>35113.730000000003</v>
      </c>
      <c r="F25" s="18"/>
      <c r="G25" s="6"/>
      <c r="H25"/>
      <c r="I25" s="6"/>
    </row>
    <row r="26" spans="1:9" x14ac:dyDescent="0.25">
      <c r="A26" s="2">
        <v>8</v>
      </c>
      <c r="B26" s="47" t="s">
        <v>17</v>
      </c>
      <c r="C26" s="48"/>
      <c r="D26" s="48"/>
      <c r="E26" s="36">
        <v>2515792.5299999998</v>
      </c>
      <c r="F26"/>
      <c r="H26"/>
    </row>
    <row r="27" spans="1:9" x14ac:dyDescent="0.25">
      <c r="A27" s="2">
        <v>9</v>
      </c>
      <c r="B27" s="47" t="s">
        <v>18</v>
      </c>
      <c r="C27" s="48"/>
      <c r="D27" s="49"/>
      <c r="E27" s="36">
        <v>49137</v>
      </c>
      <c r="F27"/>
    </row>
    <row r="28" spans="1:9" x14ac:dyDescent="0.25">
      <c r="A28" s="2">
        <v>10</v>
      </c>
      <c r="B28" s="47" t="s">
        <v>19</v>
      </c>
      <c r="C28" s="48"/>
      <c r="D28" s="49"/>
      <c r="E28" s="36"/>
      <c r="F28"/>
      <c r="H28" s="6"/>
    </row>
    <row r="29" spans="1:9" x14ac:dyDescent="0.25">
      <c r="A29" s="2">
        <v>11</v>
      </c>
      <c r="B29" s="47" t="s">
        <v>20</v>
      </c>
      <c r="C29" s="48"/>
      <c r="D29" s="48"/>
      <c r="E29" s="37">
        <v>479508</v>
      </c>
      <c r="F29"/>
    </row>
    <row r="30" spans="1:9" x14ac:dyDescent="0.25">
      <c r="A30" s="2">
        <v>12</v>
      </c>
      <c r="B30" s="47" t="s">
        <v>41</v>
      </c>
      <c r="C30" s="48"/>
      <c r="D30" s="48"/>
      <c r="E30" s="37">
        <v>1107617.72</v>
      </c>
      <c r="F30" s="20"/>
    </row>
    <row r="31" spans="1:9" x14ac:dyDescent="0.25">
      <c r="A31" s="2">
        <v>13</v>
      </c>
      <c r="B31" s="47" t="s">
        <v>48</v>
      </c>
      <c r="C31" s="48"/>
      <c r="D31" s="49"/>
      <c r="E31" s="37"/>
      <c r="F31" s="20"/>
    </row>
    <row r="32" spans="1:9" x14ac:dyDescent="0.25">
      <c r="A32" s="2">
        <v>14</v>
      </c>
      <c r="B32" s="47" t="s">
        <v>21</v>
      </c>
      <c r="C32" s="48"/>
      <c r="D32" s="48"/>
      <c r="E32" s="37">
        <v>205610.83</v>
      </c>
      <c r="F32"/>
    </row>
    <row r="33" spans="1:7" x14ac:dyDescent="0.25">
      <c r="A33" s="2">
        <v>15</v>
      </c>
      <c r="B33" s="47" t="s">
        <v>22</v>
      </c>
      <c r="C33" s="48"/>
      <c r="D33" s="48"/>
      <c r="E33" s="37">
        <v>590260</v>
      </c>
      <c r="F33"/>
    </row>
    <row r="34" spans="1:7" x14ac:dyDescent="0.25">
      <c r="A34" s="2">
        <v>16</v>
      </c>
      <c r="B34" s="47" t="s">
        <v>50</v>
      </c>
      <c r="C34" s="48"/>
      <c r="D34" s="48"/>
      <c r="E34" s="37"/>
      <c r="F34"/>
      <c r="G34"/>
    </row>
    <row r="35" spans="1:7" x14ac:dyDescent="0.25">
      <c r="A35" s="2">
        <v>17</v>
      </c>
      <c r="B35" s="47" t="s">
        <v>23</v>
      </c>
      <c r="C35" s="48"/>
      <c r="D35" s="48"/>
      <c r="E35" s="36"/>
      <c r="F35"/>
      <c r="G35"/>
    </row>
    <row r="36" spans="1:7" x14ac:dyDescent="0.25">
      <c r="A36" s="2">
        <v>18</v>
      </c>
      <c r="B36" s="47" t="s">
        <v>39</v>
      </c>
      <c r="C36" s="48"/>
      <c r="D36" s="48"/>
      <c r="E36" s="36"/>
      <c r="F36" s="20"/>
      <c r="G36" s="20"/>
    </row>
    <row r="37" spans="1:7" x14ac:dyDescent="0.25">
      <c r="A37" s="2">
        <v>19</v>
      </c>
      <c r="B37" s="47" t="s">
        <v>52</v>
      </c>
      <c r="C37" s="48"/>
      <c r="D37" s="49"/>
      <c r="E37" s="36"/>
      <c r="F37" s="14"/>
      <c r="G37" s="14"/>
    </row>
    <row r="38" spans="1:7" ht="15" customHeight="1" x14ac:dyDescent="0.25">
      <c r="A38" s="2">
        <v>20</v>
      </c>
      <c r="B38" s="47" t="s">
        <v>34</v>
      </c>
      <c r="C38" s="48"/>
      <c r="D38" s="49"/>
      <c r="E38" s="36"/>
      <c r="F38" s="14"/>
      <c r="G38" s="14"/>
    </row>
    <row r="39" spans="1:7" x14ac:dyDescent="0.25">
      <c r="A39" s="2">
        <v>21</v>
      </c>
      <c r="B39" s="47" t="s">
        <v>35</v>
      </c>
      <c r="C39" s="48"/>
      <c r="D39" s="49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>
        <f>1638320.2+460760.85+48283.95</f>
        <v>2147365</v>
      </c>
      <c r="F41" s="14"/>
    </row>
    <row r="42" spans="1:7" x14ac:dyDescent="0.25">
      <c r="A42" s="2">
        <v>24</v>
      </c>
      <c r="B42" s="53" t="s">
        <v>38</v>
      </c>
      <c r="C42" s="54"/>
      <c r="D42" s="55"/>
      <c r="E42" s="38"/>
      <c r="F42"/>
    </row>
    <row r="43" spans="1:7" x14ac:dyDescent="0.25">
      <c r="A43" s="2">
        <v>25</v>
      </c>
      <c r="B43" s="47" t="s">
        <v>43</v>
      </c>
      <c r="C43" s="48"/>
      <c r="D43" s="48"/>
      <c r="E43" s="38"/>
      <c r="F43" s="20"/>
    </row>
    <row r="44" spans="1:7" x14ac:dyDescent="0.25">
      <c r="A44" s="2">
        <v>26</v>
      </c>
      <c r="B44" s="47" t="s">
        <v>40</v>
      </c>
      <c r="C44" s="48"/>
      <c r="D44" s="48"/>
      <c r="E44" s="38"/>
      <c r="F44" s="20"/>
    </row>
    <row r="45" spans="1:7" x14ac:dyDescent="0.25">
      <c r="A45" s="2">
        <v>27</v>
      </c>
      <c r="B45" s="46" t="s">
        <v>36</v>
      </c>
      <c r="C45" s="46"/>
      <c r="D45" s="46"/>
      <c r="E45" s="21"/>
      <c r="F45"/>
      <c r="G45"/>
    </row>
    <row r="46" spans="1:7" x14ac:dyDescent="0.25">
      <c r="A46" s="2">
        <v>28</v>
      </c>
      <c r="B46" s="46" t="s">
        <v>51</v>
      </c>
      <c r="C46" s="46"/>
      <c r="D46" s="46"/>
      <c r="E46" s="21"/>
      <c r="F46" s="20"/>
      <c r="G46" s="20"/>
    </row>
    <row r="47" spans="1:7" x14ac:dyDescent="0.25">
      <c r="A47" s="2">
        <v>29</v>
      </c>
      <c r="B47" s="46" t="s">
        <v>47</v>
      </c>
      <c r="C47" s="46"/>
      <c r="D47" s="46"/>
      <c r="E47" s="21"/>
      <c r="F47" s="20"/>
      <c r="G47" s="20"/>
    </row>
    <row r="48" spans="1:7" x14ac:dyDescent="0.25">
      <c r="A48" s="2">
        <v>30</v>
      </c>
      <c r="B48" s="46" t="s">
        <v>46</v>
      </c>
      <c r="C48" s="46"/>
      <c r="D48" s="46"/>
      <c r="E48" s="21"/>
      <c r="F48" s="20"/>
      <c r="G48" s="20"/>
    </row>
    <row r="49" spans="1:7" x14ac:dyDescent="0.25">
      <c r="A49" s="2">
        <v>31</v>
      </c>
      <c r="B49" s="47" t="s">
        <v>42</v>
      </c>
      <c r="C49" s="48"/>
      <c r="D49" s="49"/>
      <c r="E49" s="21"/>
      <c r="F49" s="20"/>
      <c r="G49" s="20"/>
    </row>
    <row r="50" spans="1:7" x14ac:dyDescent="0.25">
      <c r="A50" s="50" t="s">
        <v>24</v>
      </c>
      <c r="B50" s="51"/>
      <c r="C50" s="51"/>
      <c r="D50" s="52"/>
      <c r="E50" s="9">
        <f>SUM(E19:E49)</f>
        <v>8367051.6099999994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opLeftCell="A5" zoomScaleNormal="100" workbookViewId="0">
      <selection activeCell="N21" sqref="N2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56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62">
        <f>37.73+6</f>
        <v>43.73</v>
      </c>
    </row>
    <row r="9" spans="1:5" s="20" customFormat="1" x14ac:dyDescent="0.25">
      <c r="A9" s="23"/>
      <c r="B9" s="42"/>
      <c r="C9" s="23"/>
      <c r="D9" s="39" t="s">
        <v>71</v>
      </c>
      <c r="E9" s="62">
        <v>18800</v>
      </c>
    </row>
    <row r="10" spans="1:5" s="20" customFormat="1" x14ac:dyDescent="0.25">
      <c r="A10" s="23"/>
      <c r="B10" s="42"/>
      <c r="C10" s="23"/>
      <c r="D10" s="39" t="s">
        <v>70</v>
      </c>
      <c r="E10" s="62">
        <v>16270</v>
      </c>
    </row>
    <row r="11" spans="1:5" s="20" customFormat="1" ht="15.75" customHeight="1" x14ac:dyDescent="0.25">
      <c r="A11" s="23"/>
      <c r="B11" s="43" t="s">
        <v>96</v>
      </c>
      <c r="C11" s="23" t="s">
        <v>103</v>
      </c>
      <c r="D11" s="43" t="s">
        <v>57</v>
      </c>
      <c r="E11" s="45">
        <f>3000+3100</f>
        <v>6100</v>
      </c>
    </row>
    <row r="12" spans="1:5" x14ac:dyDescent="0.25">
      <c r="A12" s="40"/>
      <c r="B12" s="43"/>
      <c r="C12" s="40"/>
      <c r="D12" s="43" t="s">
        <v>54</v>
      </c>
      <c r="E12" s="45">
        <v>1900.77</v>
      </c>
    </row>
    <row r="13" spans="1:5" x14ac:dyDescent="0.25">
      <c r="A13" s="40"/>
      <c r="B13" s="43"/>
      <c r="C13" s="40"/>
      <c r="D13" s="43" t="s">
        <v>58</v>
      </c>
      <c r="E13" s="45">
        <v>75359.210000000006</v>
      </c>
    </row>
    <row r="14" spans="1:5" x14ac:dyDescent="0.25">
      <c r="A14" s="40"/>
      <c r="B14" s="43"/>
      <c r="C14" s="40"/>
      <c r="D14" s="43" t="s">
        <v>59</v>
      </c>
      <c r="E14" s="45">
        <f>12900+56905</f>
        <v>69805</v>
      </c>
    </row>
    <row r="15" spans="1:5" s="20" customFormat="1" x14ac:dyDescent="0.25">
      <c r="A15" s="40"/>
      <c r="B15" s="43"/>
      <c r="C15" s="40"/>
      <c r="D15" s="43" t="s">
        <v>60</v>
      </c>
      <c r="E15" s="45">
        <f>14998+14998</f>
        <v>29996</v>
      </c>
    </row>
    <row r="16" spans="1:5" x14ac:dyDescent="0.25">
      <c r="A16" s="40"/>
      <c r="B16" s="43"/>
      <c r="C16" s="40"/>
      <c r="D16" s="43" t="s">
        <v>61</v>
      </c>
      <c r="E16" s="45">
        <f>9500+19000</f>
        <v>28500</v>
      </c>
    </row>
    <row r="17" spans="1:5" s="20" customFormat="1" x14ac:dyDescent="0.25">
      <c r="A17" s="40"/>
      <c r="B17" s="43"/>
      <c r="C17" s="40"/>
      <c r="D17" s="43" t="s">
        <v>62</v>
      </c>
      <c r="E17" s="45">
        <v>324000</v>
      </c>
    </row>
    <row r="18" spans="1:5" x14ac:dyDescent="0.25">
      <c r="A18" s="40"/>
      <c r="B18" s="43"/>
      <c r="C18" s="40"/>
      <c r="D18" s="43" t="s">
        <v>63</v>
      </c>
      <c r="E18" s="45">
        <f>200000+116600+200000+200000</f>
        <v>716600</v>
      </c>
    </row>
    <row r="19" spans="1:5" x14ac:dyDescent="0.25">
      <c r="A19" s="40"/>
      <c r="B19" s="43"/>
      <c r="C19" s="40"/>
      <c r="D19" s="43" t="s">
        <v>64</v>
      </c>
      <c r="E19" s="45">
        <f>16269.19+19500</f>
        <v>35769.19</v>
      </c>
    </row>
    <row r="20" spans="1:5" x14ac:dyDescent="0.25">
      <c r="A20" s="40"/>
      <c r="B20" s="43"/>
      <c r="C20" s="40"/>
      <c r="D20" s="43" t="s">
        <v>65</v>
      </c>
      <c r="E20" s="45">
        <f>88772.79+76800</f>
        <v>165572.78999999998</v>
      </c>
    </row>
    <row r="21" spans="1:5" x14ac:dyDescent="0.25">
      <c r="A21" s="40"/>
      <c r="B21" s="43"/>
      <c r="C21" s="40"/>
      <c r="D21" s="43" t="s">
        <v>66</v>
      </c>
      <c r="E21" s="45">
        <v>13800</v>
      </c>
    </row>
    <row r="22" spans="1:5" x14ac:dyDescent="0.25">
      <c r="A22" s="40"/>
      <c r="B22" s="43"/>
      <c r="C22" s="40"/>
      <c r="D22" s="43" t="s">
        <v>67</v>
      </c>
      <c r="E22" s="45">
        <v>89880</v>
      </c>
    </row>
    <row r="23" spans="1:5" s="20" customFormat="1" x14ac:dyDescent="0.25">
      <c r="A23" s="40"/>
      <c r="B23" s="43"/>
      <c r="C23" s="40"/>
      <c r="D23" s="43" t="s">
        <v>68</v>
      </c>
      <c r="E23" s="45">
        <v>59093.760000000002</v>
      </c>
    </row>
    <row r="24" spans="1:5" s="20" customFormat="1" x14ac:dyDescent="0.25">
      <c r="A24" s="40"/>
      <c r="B24" s="43"/>
      <c r="C24" s="40"/>
      <c r="D24" s="43" t="s">
        <v>69</v>
      </c>
      <c r="E24" s="45">
        <v>21943.48</v>
      </c>
    </row>
    <row r="25" spans="1:5" s="20" customFormat="1" x14ac:dyDescent="0.25">
      <c r="A25" s="40"/>
      <c r="B25" s="43"/>
      <c r="C25" s="40"/>
      <c r="D25" s="43"/>
      <c r="E25" s="44">
        <f>SUM(E8:E24)</f>
        <v>1673433.93</v>
      </c>
    </row>
    <row r="26" spans="1:5" s="20" customFormat="1" x14ac:dyDescent="0.25">
      <c r="A26" s="40"/>
      <c r="B26" s="42" t="s">
        <v>89</v>
      </c>
      <c r="C26" s="40" t="s">
        <v>97</v>
      </c>
      <c r="D26" s="43" t="s">
        <v>72</v>
      </c>
      <c r="E26" s="45">
        <v>16400.560000000001</v>
      </c>
    </row>
    <row r="27" spans="1:5" s="20" customFormat="1" x14ac:dyDescent="0.25">
      <c r="A27" s="40"/>
      <c r="B27" s="42"/>
      <c r="C27" s="40"/>
      <c r="D27" s="43" t="s">
        <v>73</v>
      </c>
      <c r="E27" s="45">
        <v>11566.5</v>
      </c>
    </row>
    <row r="28" spans="1:5" s="20" customFormat="1" x14ac:dyDescent="0.25">
      <c r="A28" s="40"/>
      <c r="B28" s="42"/>
      <c r="C28" s="40"/>
      <c r="D28" s="43" t="s">
        <v>74</v>
      </c>
      <c r="E28" s="45">
        <v>167276.56</v>
      </c>
    </row>
    <row r="29" spans="1:5" s="20" customFormat="1" x14ac:dyDescent="0.25">
      <c r="A29" s="40"/>
      <c r="B29" s="42"/>
      <c r="C29" s="40"/>
      <c r="D29" s="43" t="s">
        <v>75</v>
      </c>
      <c r="E29" s="45">
        <v>469377.94</v>
      </c>
    </row>
    <row r="30" spans="1:5" s="20" customFormat="1" x14ac:dyDescent="0.25">
      <c r="A30" s="40"/>
      <c r="B30" s="42"/>
      <c r="C30" s="40"/>
      <c r="D30" s="43" t="s">
        <v>76</v>
      </c>
      <c r="E30" s="45">
        <v>70484.37</v>
      </c>
    </row>
    <row r="31" spans="1:5" s="20" customFormat="1" x14ac:dyDescent="0.25">
      <c r="A31" s="40"/>
      <c r="B31" s="42"/>
      <c r="C31" s="40"/>
      <c r="D31" s="43" t="s">
        <v>77</v>
      </c>
      <c r="E31" s="45">
        <v>3982.44</v>
      </c>
    </row>
    <row r="32" spans="1:5" s="20" customFormat="1" x14ac:dyDescent="0.25">
      <c r="A32" s="40"/>
      <c r="B32" s="42"/>
      <c r="C32" s="40"/>
      <c r="D32" s="43" t="s">
        <v>78</v>
      </c>
      <c r="E32" s="45">
        <v>679742.58000000007</v>
      </c>
    </row>
    <row r="33" spans="1:5" s="20" customFormat="1" x14ac:dyDescent="0.25">
      <c r="A33" s="40"/>
      <c r="B33" s="42"/>
      <c r="C33" s="40"/>
      <c r="D33" s="43" t="s">
        <v>79</v>
      </c>
      <c r="E33" s="45">
        <v>240894.83</v>
      </c>
    </row>
    <row r="34" spans="1:5" s="20" customFormat="1" x14ac:dyDescent="0.25">
      <c r="A34" s="40"/>
      <c r="B34" s="42"/>
      <c r="C34" s="40"/>
      <c r="D34" s="43" t="s">
        <v>80</v>
      </c>
      <c r="E34" s="45">
        <v>856066.75</v>
      </c>
    </row>
    <row r="35" spans="1:5" s="20" customFormat="1" x14ac:dyDescent="0.25">
      <c r="A35" s="40"/>
      <c r="B35" s="42"/>
      <c r="C35" s="40"/>
      <c r="D35" s="43"/>
      <c r="E35" s="44">
        <f>SUM(E26:E34)</f>
        <v>2515792.5300000003</v>
      </c>
    </row>
    <row r="36" spans="1:5" s="20" customFormat="1" x14ac:dyDescent="0.25">
      <c r="A36" s="40"/>
      <c r="B36" s="42" t="s">
        <v>90</v>
      </c>
      <c r="C36" s="40" t="s">
        <v>98</v>
      </c>
      <c r="D36" s="43" t="s">
        <v>75</v>
      </c>
      <c r="E36" s="44">
        <v>49137</v>
      </c>
    </row>
    <row r="37" spans="1:5" s="20" customFormat="1" x14ac:dyDescent="0.25">
      <c r="A37" s="40"/>
      <c r="B37" s="42" t="s">
        <v>91</v>
      </c>
      <c r="C37" s="40" t="s">
        <v>99</v>
      </c>
      <c r="D37" s="43" t="s">
        <v>73</v>
      </c>
      <c r="E37" s="45">
        <v>46265.38</v>
      </c>
    </row>
    <row r="38" spans="1:5" s="20" customFormat="1" x14ac:dyDescent="0.25">
      <c r="A38" s="40"/>
      <c r="B38" s="42"/>
      <c r="C38" s="40"/>
      <c r="D38" s="43" t="s">
        <v>78</v>
      </c>
      <c r="E38" s="45">
        <v>41842.35</v>
      </c>
    </row>
    <row r="39" spans="1:5" s="20" customFormat="1" x14ac:dyDescent="0.25">
      <c r="A39" s="40"/>
      <c r="B39" s="42"/>
      <c r="C39" s="40"/>
      <c r="D39" s="43" t="s">
        <v>79</v>
      </c>
      <c r="E39" s="45">
        <v>117503.1</v>
      </c>
    </row>
    <row r="40" spans="1:5" s="20" customFormat="1" x14ac:dyDescent="0.25">
      <c r="A40" s="40"/>
      <c r="B40" s="42"/>
      <c r="C40" s="40"/>
      <c r="D40" s="43"/>
      <c r="E40" s="44">
        <f>SUM(E37:E39)</f>
        <v>205610.83000000002</v>
      </c>
    </row>
    <row r="41" spans="1:5" s="20" customFormat="1" x14ac:dyDescent="0.25">
      <c r="A41" s="40"/>
      <c r="B41" s="42" t="s">
        <v>92</v>
      </c>
      <c r="C41" s="40" t="s">
        <v>100</v>
      </c>
      <c r="D41" s="43" t="s">
        <v>81</v>
      </c>
      <c r="E41" s="45">
        <v>142780</v>
      </c>
    </row>
    <row r="42" spans="1:5" s="20" customFormat="1" x14ac:dyDescent="0.25">
      <c r="A42" s="40"/>
      <c r="B42" s="42"/>
      <c r="C42" s="40"/>
      <c r="D42" s="43" t="s">
        <v>82</v>
      </c>
      <c r="E42" s="45">
        <v>447480</v>
      </c>
    </row>
    <row r="43" spans="1:5" s="20" customFormat="1" x14ac:dyDescent="0.25">
      <c r="A43" s="40"/>
      <c r="B43" s="42"/>
      <c r="C43" s="40"/>
      <c r="D43" s="43"/>
      <c r="E43" s="44">
        <f>SUM(E41:E42)</f>
        <v>590260</v>
      </c>
    </row>
    <row r="44" spans="1:5" s="20" customFormat="1" x14ac:dyDescent="0.25">
      <c r="A44" s="40"/>
      <c r="B44" s="42" t="s">
        <v>93</v>
      </c>
      <c r="C44" s="40" t="s">
        <v>55</v>
      </c>
      <c r="D44" s="43" t="s">
        <v>83</v>
      </c>
      <c r="E44" s="44">
        <v>1236646.8</v>
      </c>
    </row>
    <row r="45" spans="1:5" s="20" customFormat="1" x14ac:dyDescent="0.25">
      <c r="A45" s="40"/>
      <c r="B45" s="42" t="s">
        <v>94</v>
      </c>
      <c r="C45" s="40" t="s">
        <v>101</v>
      </c>
      <c r="D45" s="43" t="s">
        <v>84</v>
      </c>
      <c r="E45" s="45">
        <v>792</v>
      </c>
    </row>
    <row r="46" spans="1:5" s="20" customFormat="1" x14ac:dyDescent="0.25">
      <c r="A46" s="40"/>
      <c r="B46" s="42"/>
      <c r="C46" s="40"/>
      <c r="D46" s="43" t="s">
        <v>85</v>
      </c>
      <c r="E46" s="45">
        <v>478716</v>
      </c>
    </row>
    <row r="47" spans="1:5" s="20" customFormat="1" x14ac:dyDescent="0.25">
      <c r="A47" s="40"/>
      <c r="B47" s="42"/>
      <c r="C47" s="40"/>
      <c r="D47" s="43"/>
      <c r="E47" s="44">
        <f>SUM(E45:E46)</f>
        <v>479508</v>
      </c>
    </row>
    <row r="48" spans="1:5" s="20" customFormat="1" x14ac:dyDescent="0.25">
      <c r="A48" s="40"/>
      <c r="B48" s="42" t="s">
        <v>95</v>
      </c>
      <c r="C48" s="40" t="s">
        <v>102</v>
      </c>
      <c r="D48" s="43" t="s">
        <v>86</v>
      </c>
      <c r="E48" s="45">
        <v>202682.12000000002</v>
      </c>
    </row>
    <row r="49" spans="1:5" s="20" customFormat="1" x14ac:dyDescent="0.25">
      <c r="A49" s="40"/>
      <c r="B49" s="42"/>
      <c r="C49" s="40"/>
      <c r="D49" s="43" t="s">
        <v>87</v>
      </c>
      <c r="E49" s="45">
        <v>578019.6</v>
      </c>
    </row>
    <row r="50" spans="1:5" s="20" customFormat="1" x14ac:dyDescent="0.25">
      <c r="A50" s="40"/>
      <c r="B50" s="42"/>
      <c r="C50" s="40"/>
      <c r="D50" s="43" t="s">
        <v>88</v>
      </c>
      <c r="E50" s="45">
        <v>326916</v>
      </c>
    </row>
    <row r="51" spans="1:5" x14ac:dyDescent="0.25">
      <c r="A51" s="5"/>
      <c r="B51" s="5"/>
      <c r="C51" s="40"/>
      <c r="D51" s="41"/>
      <c r="E51" s="63">
        <f>SUM(E48:E50)</f>
        <v>1107617.72</v>
      </c>
    </row>
    <row r="52" spans="1:5" x14ac:dyDescent="0.25">
      <c r="A52" s="64"/>
      <c r="B52" s="64"/>
      <c r="C52" s="65"/>
      <c r="D52" s="66"/>
      <c r="E52" s="67">
        <f>+E25+E35+E36+E40+E43+E44+E51</f>
        <v>7378498.8099999996</v>
      </c>
    </row>
  </sheetData>
  <autoFilter ref="A7:E11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2025-12-15T09:15:34Z</cp:lastPrinted>
  <dcterms:created xsi:type="dcterms:W3CDTF">2018-11-15T07:03:42Z</dcterms:created>
  <dcterms:modified xsi:type="dcterms:W3CDTF">2025-12-15T09:18:55Z</dcterms:modified>
</cp:coreProperties>
</file>